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mc:AlternateContent xmlns:mc="http://schemas.openxmlformats.org/markup-compatibility/2006">
    <mc:Choice Requires="x15">
      <x15ac:absPath xmlns:x15ac="http://schemas.microsoft.com/office/spreadsheetml/2010/11/ac" url="https://d.docs.live.net/5d12a565266cf06c/Airbon/Smart Air/Calculators/"/>
    </mc:Choice>
  </mc:AlternateContent>
  <xr:revisionPtr revIDLastSave="0" documentId="8_{A857CEFC-4233-F14A-8AF7-DF37DDCE7FAD}" xr6:coauthVersionLast="47" xr6:coauthVersionMax="47" xr10:uidLastSave="{00000000-0000-0000-0000-000000000000}"/>
  <bookViews>
    <workbookView xWindow="0" yWindow="500" windowWidth="33840" windowHeight="18940" xr2:uid="{00000000-000D-0000-FFFF-FFFF00000000}"/>
  </bookViews>
  <sheets>
    <sheet name="RENTAL.Tool" sheetId="1" r:id="rId1"/>
  </sheets>
  <definedNames>
    <definedName name="_xlnm.Print_Area" localSheetId="0">'RENTAL.Tool'!$A$1:$G$57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1" l="1"/>
  <c r="B42" i="1"/>
  <c r="B43" i="1"/>
  <c r="B34" i="1"/>
  <c r="B35" i="1"/>
  <c r="B36" i="1"/>
  <c r="P37" i="1"/>
  <c r="Q38" i="1"/>
  <c r="P36" i="1"/>
  <c r="E26" i="1"/>
  <c r="T27" i="1" l="1"/>
  <c r="U27" i="1" s="1"/>
  <c r="D38" i="1"/>
  <c r="T19" i="1"/>
  <c r="U19" i="1" s="1"/>
  <c r="T18" i="1"/>
  <c r="U18" i="1" s="1"/>
  <c r="T17" i="1"/>
  <c r="U17" i="1" s="1"/>
  <c r="T20" i="1"/>
  <c r="U20" i="1" s="1"/>
  <c r="T21" i="1"/>
  <c r="U21" i="1" s="1"/>
  <c r="T22" i="1"/>
  <c r="U22" i="1" s="1"/>
  <c r="T23" i="1"/>
  <c r="U23" i="1" s="1"/>
  <c r="T24" i="1"/>
  <c r="U24" i="1" s="1"/>
  <c r="T25" i="1"/>
  <c r="U25" i="1" s="1"/>
  <c r="T26" i="1"/>
  <c r="U26" i="1" s="1"/>
  <c r="T28" i="1"/>
  <c r="U28" i="1" s="1"/>
  <c r="T29" i="1"/>
  <c r="U29" i="1" s="1"/>
  <c r="T30" i="1"/>
  <c r="U30" i="1" s="1"/>
  <c r="C38" i="1" l="1"/>
  <c r="AF45" i="1" l="1"/>
  <c r="AG45" i="1" s="1"/>
  <c r="R45" i="1"/>
  <c r="S45" i="1" s="1"/>
  <c r="AE43" i="1"/>
  <c r="AF43" i="1" s="1"/>
  <c r="AJ43" i="1" s="1"/>
  <c r="F41" i="1" s="1"/>
  <c r="Q43" i="1"/>
  <c r="R43" i="1" s="1"/>
  <c r="X43" i="1"/>
  <c r="Y43" i="1" s="1"/>
  <c r="X44" i="1"/>
  <c r="Y44" i="1" s="1"/>
  <c r="Y45" i="1"/>
  <c r="Z45" i="1" s="1"/>
  <c r="T45" i="1"/>
  <c r="S43" i="1"/>
  <c r="Q44" i="1"/>
  <c r="R44" i="1" s="1"/>
  <c r="S44" i="1"/>
  <c r="AE44" i="1"/>
  <c r="AF44" i="1" s="1"/>
  <c r="AC43" i="1"/>
  <c r="D31" i="1"/>
  <c r="C21" i="1"/>
  <c r="C22" i="1" s="1"/>
  <c r="C31" i="1" s="1"/>
  <c r="E10" i="1"/>
  <c r="E9" i="1"/>
  <c r="AC44" i="1" l="1"/>
  <c r="Z44" i="1"/>
  <c r="AB44" i="1"/>
  <c r="AA44" i="1"/>
  <c r="AG44" i="1"/>
  <c r="E42" i="1" s="1"/>
  <c r="AI44" i="1"/>
  <c r="AJ44" i="1"/>
  <c r="F42" i="1" s="1"/>
  <c r="C42" i="1"/>
  <c r="AH44" i="1"/>
  <c r="D42" i="1" s="1"/>
  <c r="Z43" i="1"/>
  <c r="AB43" i="1"/>
  <c r="AA43" i="1"/>
  <c r="C41" i="1"/>
  <c r="AH43" i="1"/>
  <c r="D41" i="1" s="1"/>
  <c r="AG43" i="1"/>
  <c r="E41" i="1" s="1"/>
  <c r="AI43" i="1"/>
  <c r="U43" i="1"/>
  <c r="T43" i="1"/>
  <c r="W45" i="1"/>
  <c r="U45" i="1"/>
  <c r="V45" i="1"/>
  <c r="R38" i="1"/>
  <c r="AE37" i="1"/>
  <c r="AF37" i="1" s="1"/>
  <c r="Q36" i="1"/>
  <c r="AF38" i="1"/>
  <c r="AG38" i="1" s="1"/>
  <c r="AE36" i="1"/>
  <c r="AF36" i="1" s="1"/>
  <c r="C34" i="1" s="1"/>
  <c r="S36" i="1" s="1"/>
  <c r="X37" i="1"/>
  <c r="Y37" i="1" s="1"/>
  <c r="Y38" i="1"/>
  <c r="Z38" i="1" s="1"/>
  <c r="X36" i="1"/>
  <c r="Y36" i="1" s="1"/>
  <c r="Q37" i="1"/>
  <c r="AI45" i="1"/>
  <c r="D43" i="1" s="1"/>
  <c r="AK45" i="1"/>
  <c r="F43" i="1" s="1"/>
  <c r="AJ45" i="1"/>
  <c r="C43" i="1"/>
  <c r="AH45" i="1"/>
  <c r="E43" i="1" s="1"/>
  <c r="AC45" i="1"/>
  <c r="AB45" i="1"/>
  <c r="AA45" i="1"/>
  <c r="AD45" i="1"/>
  <c r="T44" i="1"/>
  <c r="V44" i="1"/>
  <c r="U44" i="1"/>
  <c r="V43" i="1"/>
  <c r="S38" i="1" l="1"/>
  <c r="V38" i="1" s="1"/>
  <c r="R37" i="1"/>
  <c r="U37" i="1" s="1"/>
  <c r="R36" i="1"/>
  <c r="T36" i="1" s="1"/>
  <c r="AH38" i="1"/>
  <c r="AJ38" i="1"/>
  <c r="AG36" i="1"/>
  <c r="AI36" i="1"/>
  <c r="AG37" i="1"/>
  <c r="AI37" i="1"/>
  <c r="Z36" i="1"/>
  <c r="AB36" i="1"/>
  <c r="Z37" i="1"/>
  <c r="AB37" i="1"/>
  <c r="AA38" i="1"/>
  <c r="AC38" i="1"/>
  <c r="C35" i="1"/>
  <c r="AI38" i="1"/>
  <c r="C36" i="1"/>
  <c r="AB38" i="1"/>
  <c r="AH36" i="1"/>
  <c r="AA36" i="1"/>
  <c r="AA37" i="1"/>
  <c r="AH37" i="1"/>
  <c r="U38" i="1" l="1"/>
  <c r="T37" i="1"/>
  <c r="U36" i="1"/>
  <c r="D34" i="1"/>
  <c r="AD38" i="1"/>
  <c r="AK38" i="1"/>
  <c r="AC36" i="1"/>
  <c r="AJ36" i="1"/>
  <c r="AC37" i="1"/>
  <c r="AJ37" i="1"/>
  <c r="V36" i="1"/>
  <c r="W38" i="1"/>
  <c r="V37" i="1"/>
  <c r="E34" i="1"/>
  <c r="S37" i="1"/>
  <c r="E35" i="1" s="1"/>
  <c r="D36" i="1"/>
  <c r="D35" i="1"/>
  <c r="T38" i="1"/>
  <c r="E36" i="1" s="1"/>
  <c r="F35" i="1" l="1"/>
  <c r="F34" i="1"/>
  <c r="F36" i="1"/>
</calcChain>
</file>

<file path=xl/sharedStrings.xml><?xml version="1.0" encoding="utf-8"?>
<sst xmlns="http://schemas.openxmlformats.org/spreadsheetml/2006/main" count="131" uniqueCount="77">
  <si>
    <t>STEP 1</t>
  </si>
  <si>
    <t>STEP 2</t>
  </si>
  <si>
    <t>Good ventilation</t>
  </si>
  <si>
    <t>ACH</t>
  </si>
  <si>
    <t>Low ventilation</t>
  </si>
  <si>
    <t>STEP 3</t>
  </si>
  <si>
    <t>WHAT AIR PURIFIER CADR RATING DO I NEED FOR MY ROOM?</t>
  </si>
  <si>
    <t>Sources &amp; References:</t>
  </si>
  <si>
    <t xml:space="preserve"> </t>
  </si>
  <si>
    <t>1 CADR</t>
  </si>
  <si>
    <t>2 CADR</t>
  </si>
  <si>
    <t>3 CADR</t>
  </si>
  <si>
    <t>1 Noise</t>
  </si>
  <si>
    <t>2 Noise</t>
  </si>
  <si>
    <t>3 Noise</t>
  </si>
  <si>
    <t>CADR on settings 1-2-3 
(low-med-high)</t>
  </si>
  <si>
    <t>Noise on settings 1-2-3 
(low-med-high)</t>
  </si>
  <si>
    <t>Blast Mini HEPA purifier</t>
  </si>
  <si>
    <t>Blast HEPA purifier</t>
  </si>
  <si>
    <t>Sqair HEPA purifier</t>
  </si>
  <si>
    <t>metres</t>
  </si>
  <si>
    <t>RESULTS</t>
  </si>
  <si>
    <t>Air purifiers</t>
  </si>
  <si>
    <t>No of units</t>
  </si>
  <si>
    <t>Total noise</t>
  </si>
  <si>
    <t>SETTING 1 (LOW)</t>
  </si>
  <si>
    <t>Cost inc VAT</t>
  </si>
  <si>
    <t>SETTING 3 (HIGH)</t>
  </si>
  <si>
    <t>SETTING 2 (MEDIUM)</t>
  </si>
  <si>
    <t>Air changes from outdoor air (taken from Step 2)</t>
  </si>
  <si>
    <t>👈</t>
  </si>
  <si>
    <t>SA600</t>
  </si>
  <si>
    <t>Noise levels</t>
  </si>
  <si>
    <t>HOW MUCH OUTDOOR AIR VENTILATION DOES YOUR ROOM ALREADY HAVE?</t>
  </si>
  <si>
    <t>Newer buildings 'should' achieve this</t>
  </si>
  <si>
    <t>Typical</t>
  </si>
  <si>
    <t>M3/hr</t>
  </si>
  <si>
    <t>L/S</t>
  </si>
  <si>
    <t>L/S/Person</t>
  </si>
  <si>
    <t>Occupancy</t>
  </si>
  <si>
    <t>CADR</t>
  </si>
  <si>
    <t>STEP 4</t>
  </si>
  <si>
    <t>HOW MANY PEOPLE ARE YOU EXPECTING AT YOUR EVENT</t>
  </si>
  <si>
    <t>Total required Air Changes per Hour (ACH)</t>
  </si>
  <si>
    <t>Balance air changes from a portable air purifier</t>
  </si>
  <si>
    <t>Select units of preference (metres or feet):</t>
  </si>
  <si>
    <t>Enter the ceiling height:</t>
  </si>
  <si>
    <t>Select how much ventilation you think you have:</t>
  </si>
  <si>
    <t>Select how many people you think will attend:</t>
  </si>
  <si>
    <t>Average - choose this if you are not sure</t>
  </si>
  <si>
    <t>Poor ventilation</t>
  </si>
  <si>
    <t>SMART AIR UK - AIR PURIFIER CALCULATOR FOR RENTALS</t>
  </si>
  <si>
    <t>HOW BIG IS YOUR ROOM?</t>
  </si>
  <si>
    <t>Purifier price without VAT</t>
  </si>
  <si>
    <t>Weekly</t>
  </si>
  <si>
    <t>Monthly</t>
  </si>
  <si>
    <t>Deposit</t>
  </si>
  <si>
    <t>Total CADR</t>
  </si>
  <si>
    <t>Column1</t>
  </si>
  <si>
    <t>HIGH</t>
  </si>
  <si>
    <t>Running the air purifiers on lower speeds will impact how many units you need</t>
  </si>
  <si>
    <t>Notes</t>
  </si>
  <si>
    <t>This calculator can't mix and match purifiers so you may have way more clean air than you need - but who can have too much clean air!!</t>
  </si>
  <si>
    <t>Enter the dimension of your room (length and width):</t>
  </si>
  <si>
    <t>Qty</t>
  </si>
  <si>
    <t>Speed / Noise</t>
  </si>
  <si>
    <r>
      <rPr>
        <sz val="9"/>
        <color rgb="FF000000"/>
        <rFont val="Arial"/>
        <family val="2"/>
        <scheme val="minor"/>
      </rPr>
      <t xml:space="preserve">ℹ   </t>
    </r>
    <r>
      <rPr>
        <i/>
        <sz val="9"/>
        <color rgb="FF000000"/>
        <rFont val="Arial"/>
        <family val="2"/>
        <scheme val="minor"/>
      </rPr>
      <t>This formula will work out the clean air delivery rate (CADR) you need per person (in l/s/p and m3/hr)</t>
    </r>
  </si>
  <si>
    <r>
      <t xml:space="preserve">ℹ   </t>
    </r>
    <r>
      <rPr>
        <i/>
        <sz val="9"/>
        <color rgb="FF000000"/>
        <rFont val="Arial"/>
        <family val="2"/>
      </rPr>
      <t>This formula will work out the clean air delivery rate (CADR) you need based on room dimensions</t>
    </r>
  </si>
  <si>
    <r>
      <t xml:space="preserve">Based on </t>
    </r>
    <r>
      <rPr>
        <b/>
        <sz val="10"/>
        <color theme="1"/>
        <rFont val="Arial"/>
        <family val="2"/>
        <scheme val="minor"/>
      </rPr>
      <t>ROOM DIMENSIONS</t>
    </r>
    <r>
      <rPr>
        <sz val="10"/>
        <color theme="1"/>
        <rFont val="Arial"/>
        <family val="2"/>
        <scheme val="minor"/>
      </rPr>
      <t>, your event needs a CADR of:</t>
    </r>
  </si>
  <si>
    <r>
      <t xml:space="preserve">Based on </t>
    </r>
    <r>
      <rPr>
        <b/>
        <sz val="10"/>
        <color theme="1"/>
        <rFont val="Arial"/>
        <family val="2"/>
        <scheme val="minor"/>
      </rPr>
      <t>ATTENDEE LEVELS</t>
    </r>
    <r>
      <rPr>
        <sz val="10"/>
        <color theme="1"/>
        <rFont val="Arial"/>
        <family val="2"/>
        <scheme val="minor"/>
      </rPr>
      <t>, your event needs a CADR of:</t>
    </r>
  </si>
  <si>
    <t>THE NUMBER OF UNITS YOU WILL NEED AND THE SPEED SETTING TO ACHIEVE THE REQUIRED CADR</t>
  </si>
  <si>
    <t>No of times per air the air is cleaned. 
5-6 is recommended for schools</t>
  </si>
  <si>
    <t>Litres/second/person (recommended)</t>
  </si>
  <si>
    <t>This tool is based on the Harvard-CU Boulder Portable Air Cleaner Calculator for Schools</t>
  </si>
  <si>
    <t>It is generally recommended to select the CADR based on the higher figure.
Do adjust the ACH in step 3 and the spped/noise to achieve a cost you are happy with.
Some clean air in your event is better than none :)</t>
  </si>
  <si>
    <t>Use this calculator to work out how many air purifiers you need for your event and what speed you need to run it at.
Generally, a total of 5-6 air changes an hour (ACH) are recommended for rooms but where there are lots of attendees, the clean air delivery rates (CADR) should be calculated by how many litres of air per second, per person. The recommened units will be based on the higher CADR of the two.</t>
  </si>
  <si>
    <r>
      <rPr>
        <sz val="14"/>
        <color theme="0"/>
        <rFont val="Arial (Body)"/>
      </rPr>
      <t xml:space="preserve">Please adust the </t>
    </r>
    <r>
      <rPr>
        <b/>
        <sz val="14"/>
        <color rgb="FFFFFF00"/>
        <rFont val="Arial (Body)"/>
      </rPr>
      <t>YELLOW</t>
    </r>
    <r>
      <rPr>
        <b/>
        <sz val="14"/>
        <color rgb="FFFFFF00"/>
        <rFont val="Arial"/>
        <family val="2"/>
        <scheme val="minor"/>
      </rPr>
      <t xml:space="preserve"> HIGHLIGHTED</t>
    </r>
    <r>
      <rPr>
        <sz val="14"/>
        <color rgb="FFFFFFFF"/>
        <rFont val="Arial"/>
        <family val="2"/>
        <scheme val="minor"/>
      </rPr>
      <t xml:space="preserve"> cells to tailor this quote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</si>
</sst>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0.0"/>
  </numFmts>
  <fonts count="34" x14ac:knownFonts="1">
    <font>
      <sz val="10"/>
      <color rgb="FF000000"/>
      <name val="Arial"/>
    </font>
    <font>
      <sz val="10"/>
      <color theme="1"/>
      <name val="Arial"/>
      <family val="2"/>
      <scheme val="minor"/>
    </font>
    <font>
      <i/>
      <sz val="10"/>
      <color theme="1"/>
      <name val="Arial"/>
      <family val="2"/>
      <scheme val="minor"/>
    </font>
    <font>
      <sz val="10"/>
      <color rgb="FF000000"/>
      <name val="Arial"/>
      <family val="2"/>
      <scheme val="minor"/>
    </font>
    <font>
      <b/>
      <sz val="10"/>
      <color theme="1"/>
      <name val="Arial"/>
      <family val="2"/>
      <scheme val="minor"/>
    </font>
    <font>
      <b/>
      <sz val="10"/>
      <color rgb="FF000000"/>
      <name val="Arial"/>
      <family val="2"/>
      <scheme val="minor"/>
    </font>
    <font>
      <b/>
      <i/>
      <sz val="10"/>
      <color theme="1"/>
      <name val="Arial"/>
      <family val="2"/>
      <scheme val="minor"/>
    </font>
    <font>
      <b/>
      <sz val="10"/>
      <color rgb="FFFFFFFF"/>
      <name val="Arial"/>
      <family val="2"/>
      <scheme val="minor"/>
    </font>
    <font>
      <sz val="10"/>
      <name val="Arial"/>
      <family val="2"/>
      <scheme val="minor"/>
    </font>
    <font>
      <b/>
      <sz val="10"/>
      <color theme="0"/>
      <name val="Arial"/>
      <family val="2"/>
      <scheme val="minor"/>
    </font>
    <font>
      <i/>
      <sz val="8"/>
      <color rgb="FF000000"/>
      <name val="Arial"/>
      <family val="2"/>
      <scheme val="minor"/>
    </font>
    <font>
      <i/>
      <sz val="8"/>
      <color theme="1"/>
      <name val="Arial"/>
      <family val="2"/>
      <scheme val="minor"/>
    </font>
    <font>
      <sz val="12"/>
      <color rgb="FFC00000"/>
      <name val="Segoe UI Emoji"/>
      <family val="2"/>
    </font>
    <font>
      <sz val="10"/>
      <color theme="0"/>
      <name val="Arial"/>
      <family val="2"/>
      <scheme val="minor"/>
    </font>
    <font>
      <b/>
      <sz val="14"/>
      <color rgb="FF000000"/>
      <name val="Arial"/>
      <family val="2"/>
      <scheme val="minor"/>
    </font>
    <font>
      <b/>
      <sz val="14"/>
      <color rgb="FFFFFFFF"/>
      <name val="Arial"/>
      <family val="2"/>
      <scheme val="minor"/>
    </font>
    <font>
      <b/>
      <sz val="10"/>
      <color theme="0"/>
      <name val="Arial (Body)"/>
    </font>
    <font>
      <sz val="10"/>
      <color theme="0"/>
      <name val="Arial (Body)"/>
    </font>
    <font>
      <sz val="10"/>
      <color theme="1"/>
      <name val="Arial"/>
      <family val="2"/>
    </font>
    <font>
      <b/>
      <sz val="10"/>
      <color theme="1"/>
      <name val="Arial (Body)"/>
    </font>
    <font>
      <sz val="10"/>
      <color theme="1"/>
      <name val="Arial (Body)"/>
    </font>
    <font>
      <i/>
      <sz val="8"/>
      <color theme="1"/>
      <name val="Arial"/>
      <family val="2"/>
    </font>
    <font>
      <b/>
      <sz val="14"/>
      <color rgb="FFFFFF00"/>
      <name val="Arial"/>
      <family val="2"/>
      <scheme val="minor"/>
    </font>
    <font>
      <sz val="14"/>
      <color rgb="FFFFFFFF"/>
      <name val="Arial"/>
      <family val="2"/>
      <scheme val="minor"/>
    </font>
    <font>
      <i/>
      <sz val="9"/>
      <color rgb="FF000000"/>
      <name val="Arial"/>
      <family val="2"/>
      <scheme val="minor"/>
    </font>
    <font>
      <sz val="9"/>
      <color rgb="FF000000"/>
      <name val="Arial"/>
      <family val="2"/>
      <scheme val="minor"/>
    </font>
    <font>
      <sz val="9"/>
      <color rgb="FF000000"/>
      <name val="Arial"/>
      <family val="2"/>
    </font>
    <font>
      <i/>
      <sz val="9"/>
      <color rgb="FF000000"/>
      <name val="Arial"/>
      <family val="2"/>
    </font>
    <font>
      <sz val="8"/>
      <color theme="1"/>
      <name val="Arial"/>
      <family val="2"/>
      <scheme val="minor"/>
    </font>
    <font>
      <i/>
      <sz val="10"/>
      <color theme="1" tint="0.249977111117893"/>
      <name val="Arial"/>
      <family val="2"/>
      <scheme val="minor"/>
    </font>
    <font>
      <b/>
      <sz val="12"/>
      <color rgb="FF000000"/>
      <name val="Arial"/>
      <family val="2"/>
      <scheme val="minor"/>
    </font>
    <font>
      <b/>
      <sz val="12"/>
      <color rgb="FF000000"/>
      <name val="Arial"/>
      <family val="2"/>
    </font>
    <font>
      <sz val="14"/>
      <color theme="0"/>
      <name val="Arial (Body)"/>
    </font>
    <font>
      <b/>
      <sz val="14"/>
      <color rgb="FFFFFF00"/>
      <name val="Arial (Body)"/>
    </font>
  </fonts>
  <fills count="10">
    <fill>
      <patternFill patternType="none"/>
    </fill>
    <fill>
      <patternFill patternType="gray125"/>
    </fill>
    <fill>
      <patternFill patternType="solid">
        <fgColor rgb="FF000000"/>
        <bgColor rgb="FF000000"/>
      </patternFill>
    </fill>
    <fill>
      <patternFill patternType="solid">
        <fgColor rgb="FFFFFF00"/>
        <bgColor rgb="FFFFFF00"/>
      </patternFill>
    </fill>
    <fill>
      <patternFill patternType="solid">
        <fgColor rgb="FF00FFFF"/>
        <bgColor rgb="FF00FFFF"/>
      </patternFill>
    </fill>
    <fill>
      <patternFill patternType="solid">
        <fgColor rgb="FF00FFFF"/>
        <bgColor indexed="64"/>
      </patternFill>
    </fill>
    <fill>
      <patternFill patternType="solid">
        <fgColor rgb="FFFFFF00"/>
        <bgColor indexed="64"/>
      </patternFill>
    </fill>
    <fill>
      <patternFill patternType="solid">
        <fgColor theme="0" tint="-0.14999847407452621"/>
        <bgColor rgb="FFCFE2F3"/>
      </patternFill>
    </fill>
    <fill>
      <patternFill patternType="solid">
        <fgColor theme="4" tint="-0.499984740745262"/>
        <bgColor rgb="FF4285F4"/>
      </patternFill>
    </fill>
    <fill>
      <patternFill patternType="solid">
        <fgColor theme="4" tint="-0.499984740745262"/>
        <bgColor rgb="FF980000"/>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style="thin">
        <color indexed="64"/>
      </bottom>
      <diagonal/>
    </border>
    <border>
      <left style="thin">
        <color auto="1"/>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24">
    <xf numFmtId="0" fontId="0" fillId="0" borderId="0" xfId="0"/>
    <xf numFmtId="0" fontId="3" fillId="0" borderId="0" xfId="0" applyFont="1" applyAlignment="1">
      <alignment horizontal="center" vertical="center" wrapText="1"/>
    </xf>
    <xf numFmtId="0" fontId="1" fillId="0" borderId="0" xfId="0" applyFont="1" applyAlignment="1">
      <alignment horizontal="left" vertical="center"/>
    </xf>
    <xf numFmtId="0" fontId="3" fillId="0" borderId="0" xfId="0" applyFont="1" applyAlignment="1">
      <alignment vertical="center"/>
    </xf>
    <xf numFmtId="0" fontId="1" fillId="0" borderId="0" xfId="0" applyFont="1" applyAlignment="1">
      <alignment vertical="center" wrapText="1"/>
    </xf>
    <xf numFmtId="0" fontId="7" fillId="0" borderId="0" xfId="0" applyFont="1" applyAlignment="1">
      <alignment vertical="center"/>
    </xf>
    <xf numFmtId="0" fontId="9" fillId="0" borderId="0" xfId="0" applyFont="1" applyAlignment="1">
      <alignment vertical="center"/>
    </xf>
    <xf numFmtId="0" fontId="7" fillId="2" borderId="3" xfId="0" applyFont="1" applyFill="1" applyBorder="1" applyAlignment="1">
      <alignment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1" fillId="0" borderId="0" xfId="0" applyFont="1" applyAlignment="1">
      <alignment horizontal="right" vertical="center" wrapText="1"/>
    </xf>
    <xf numFmtId="165" fontId="3" fillId="0" borderId="0" xfId="0" applyNumberFormat="1" applyFont="1" applyAlignment="1">
      <alignment horizontal="center" vertical="center" wrapText="1"/>
    </xf>
    <xf numFmtId="165" fontId="1" fillId="0" borderId="0" xfId="0" applyNumberFormat="1" applyFont="1" applyAlignment="1">
      <alignment horizontal="center" vertical="center"/>
    </xf>
    <xf numFmtId="0" fontId="5" fillId="0" borderId="7" xfId="0" applyFont="1" applyBorder="1" applyAlignment="1">
      <alignment vertical="center" wrapText="1"/>
    </xf>
    <xf numFmtId="1" fontId="3" fillId="0" borderId="0" xfId="0" applyNumberFormat="1" applyFont="1" applyAlignment="1">
      <alignment horizontal="center" vertical="center" wrapText="1"/>
    </xf>
    <xf numFmtId="0" fontId="6" fillId="0" borderId="7" xfId="0" applyFont="1" applyBorder="1" applyAlignment="1">
      <alignment horizontal="left" vertical="center"/>
    </xf>
    <xf numFmtId="164" fontId="3" fillId="0" borderId="0" xfId="0" applyNumberFormat="1" applyFont="1" applyAlignment="1">
      <alignment horizontal="center" vertical="center" wrapText="1"/>
    </xf>
    <xf numFmtId="0" fontId="5" fillId="7" borderId="3" xfId="0" applyFont="1" applyFill="1" applyBorder="1" applyAlignment="1">
      <alignment vertical="center"/>
    </xf>
    <xf numFmtId="0" fontId="9" fillId="7" borderId="7" xfId="0" applyFont="1" applyFill="1" applyBorder="1" applyAlignment="1">
      <alignment vertical="center"/>
    </xf>
    <xf numFmtId="0" fontId="9" fillId="7" borderId="4" xfId="0" applyFont="1" applyFill="1" applyBorder="1" applyAlignment="1">
      <alignment vertical="center"/>
    </xf>
    <xf numFmtId="0" fontId="5" fillId="7" borderId="3" xfId="0" applyFont="1" applyFill="1" applyBorder="1" applyAlignment="1">
      <alignment vertical="center" wrapText="1"/>
    </xf>
    <xf numFmtId="0" fontId="7" fillId="7" borderId="3" xfId="0" applyFont="1" applyFill="1" applyBorder="1" applyAlignment="1">
      <alignment vertical="center"/>
    </xf>
    <xf numFmtId="0" fontId="5" fillId="7" borderId="3" xfId="0" applyFont="1" applyFill="1" applyBorder="1" applyAlignment="1">
      <alignment horizontal="center" vertical="center" wrapText="1"/>
    </xf>
    <xf numFmtId="0" fontId="7" fillId="7" borderId="7" xfId="0" applyFont="1" applyFill="1" applyBorder="1" applyAlignment="1">
      <alignment vertical="center"/>
    </xf>
    <xf numFmtId="0" fontId="12" fillId="0" borderId="0" xfId="0" applyFont="1" applyAlignment="1">
      <alignment vertical="top"/>
    </xf>
    <xf numFmtId="0" fontId="5" fillId="0" borderId="11" xfId="0" applyFont="1" applyBorder="1" applyAlignment="1">
      <alignment horizontal="center" vertical="center" wrapText="1"/>
    </xf>
    <xf numFmtId="0" fontId="3" fillId="0" borderId="0" xfId="0" applyFont="1" applyAlignment="1">
      <alignment vertical="top"/>
    </xf>
    <xf numFmtId="0" fontId="3" fillId="0" borderId="0" xfId="0" applyFont="1" applyAlignment="1" applyProtection="1">
      <alignment vertical="center"/>
      <protection hidden="1"/>
    </xf>
    <xf numFmtId="0" fontId="1" fillId="0" borderId="0" xfId="0" applyFont="1" applyAlignment="1" applyProtection="1">
      <alignment vertical="center" wrapText="1"/>
      <protection hidden="1"/>
    </xf>
    <xf numFmtId="0" fontId="8" fillId="0" borderId="0" xfId="0" applyFont="1" applyAlignment="1" applyProtection="1">
      <alignment vertical="center"/>
      <protection hidden="1"/>
    </xf>
    <xf numFmtId="0" fontId="1" fillId="0" borderId="0" xfId="0" applyFont="1" applyAlignment="1" applyProtection="1">
      <alignment vertical="center"/>
      <protection hidden="1"/>
    </xf>
    <xf numFmtId="0" fontId="3" fillId="0" borderId="0" xfId="0" applyFont="1" applyAlignment="1" applyProtection="1">
      <alignment vertical="top"/>
      <protection hidden="1"/>
    </xf>
    <xf numFmtId="0" fontId="8" fillId="0" borderId="0" xfId="0" applyFont="1" applyAlignment="1" applyProtection="1">
      <alignment vertical="top"/>
      <protection hidden="1"/>
    </xf>
    <xf numFmtId="0" fontId="2" fillId="0" borderId="0" xfId="0" applyFont="1" applyAlignment="1">
      <alignment horizontal="right" vertical="center"/>
    </xf>
    <xf numFmtId="0" fontId="10" fillId="0" borderId="0" xfId="0" applyFont="1" applyAlignment="1">
      <alignment vertical="center"/>
    </xf>
    <xf numFmtId="0" fontId="11" fillId="0" borderId="0" xfId="0" applyFont="1" applyAlignment="1">
      <alignment vertical="center"/>
    </xf>
    <xf numFmtId="165" fontId="3" fillId="0" borderId="13" xfId="0" applyNumberFormat="1" applyFont="1" applyBorder="1" applyAlignment="1">
      <alignment horizontal="center" vertical="center"/>
    </xf>
    <xf numFmtId="165" fontId="1" fillId="0" borderId="13" xfId="0" applyNumberFormat="1" applyFont="1" applyBorder="1" applyAlignment="1">
      <alignment horizontal="center" vertical="center"/>
    </xf>
    <xf numFmtId="1" fontId="14" fillId="4" borderId="10" xfId="0" applyNumberFormat="1" applyFont="1" applyFill="1" applyBorder="1" applyAlignment="1">
      <alignment horizontal="center" vertical="center"/>
    </xf>
    <xf numFmtId="0" fontId="12" fillId="0" borderId="7" xfId="0" applyFont="1" applyBorder="1" applyAlignment="1">
      <alignment vertical="top"/>
    </xf>
    <xf numFmtId="0" fontId="2" fillId="0" borderId="7" xfId="0" applyFont="1" applyBorder="1" applyAlignment="1">
      <alignment horizontal="right" vertical="center"/>
    </xf>
    <xf numFmtId="1" fontId="3" fillId="0" borderId="10"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1" fontId="3" fillId="0" borderId="12"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0" fontId="2" fillId="0" borderId="16" xfId="0" applyFont="1" applyBorder="1" applyAlignment="1">
      <alignment vertical="center"/>
    </xf>
    <xf numFmtId="0" fontId="1" fillId="0" borderId="15" xfId="0" applyFont="1" applyBorder="1" applyAlignment="1">
      <alignment vertical="center"/>
    </xf>
    <xf numFmtId="0" fontId="16" fillId="0" borderId="0" xfId="0" applyFont="1" applyAlignment="1" applyProtection="1">
      <alignment vertical="center" wrapText="1"/>
      <protection hidden="1"/>
    </xf>
    <xf numFmtId="0" fontId="17" fillId="0" borderId="0" xfId="0" applyFont="1" applyAlignment="1" applyProtection="1">
      <alignment vertical="center"/>
      <protection hidden="1"/>
    </xf>
    <xf numFmtId="0" fontId="17" fillId="0" borderId="0" xfId="0" applyFont="1"/>
    <xf numFmtId="0" fontId="17" fillId="0" borderId="7" xfId="0" applyFont="1" applyBorder="1" applyAlignment="1" applyProtection="1">
      <alignment vertical="center" wrapText="1"/>
      <protection hidden="1"/>
    </xf>
    <xf numFmtId="0" fontId="17" fillId="0" borderId="7" xfId="0" applyFont="1" applyBorder="1" applyAlignment="1" applyProtection="1">
      <alignment vertical="center"/>
      <protection hidden="1"/>
    </xf>
    <xf numFmtId="0" fontId="16" fillId="0" borderId="7" xfId="0" applyFont="1" applyBorder="1" applyAlignment="1" applyProtection="1">
      <alignment horizontal="center" vertical="center" wrapText="1"/>
      <protection hidden="1"/>
    </xf>
    <xf numFmtId="164" fontId="17" fillId="0" borderId="7" xfId="0" applyNumberFormat="1" applyFont="1" applyBorder="1" applyAlignment="1" applyProtection="1">
      <alignment vertical="center" wrapText="1"/>
      <protection hidden="1"/>
    </xf>
    <xf numFmtId="0" fontId="17" fillId="0" borderId="7" xfId="0" applyFont="1" applyBorder="1" applyAlignment="1">
      <alignment vertical="center"/>
    </xf>
    <xf numFmtId="165" fontId="17" fillId="0" borderId="7" xfId="0" applyNumberFormat="1" applyFont="1" applyBorder="1" applyAlignment="1" applyProtection="1">
      <alignment vertical="center" wrapText="1"/>
      <protection hidden="1"/>
    </xf>
    <xf numFmtId="1" fontId="17" fillId="0" borderId="7" xfId="0" applyNumberFormat="1" applyFont="1" applyBorder="1" applyAlignment="1" applyProtection="1">
      <alignment horizontal="center" vertical="center" wrapText="1"/>
      <protection hidden="1"/>
    </xf>
    <xf numFmtId="0" fontId="1" fillId="0" borderId="15" xfId="0" applyFont="1" applyBorder="1"/>
    <xf numFmtId="0" fontId="1" fillId="0" borderId="12" xfId="0" applyFont="1" applyBorder="1"/>
    <xf numFmtId="0" fontId="1" fillId="0" borderId="10" xfId="0" applyFont="1" applyBorder="1"/>
    <xf numFmtId="0" fontId="1" fillId="0" borderId="8" xfId="0" applyFont="1" applyBorder="1"/>
    <xf numFmtId="0" fontId="1" fillId="0" borderId="14" xfId="0" applyFont="1" applyBorder="1"/>
    <xf numFmtId="0" fontId="1" fillId="0" borderId="13" xfId="0" applyFont="1" applyBorder="1"/>
    <xf numFmtId="0" fontId="1" fillId="0" borderId="0" xfId="0" applyFont="1"/>
    <xf numFmtId="0" fontId="7" fillId="2" borderId="6" xfId="0" applyFont="1" applyFill="1" applyBorder="1" applyAlignment="1">
      <alignment horizontal="left" vertical="center"/>
    </xf>
    <xf numFmtId="0" fontId="4" fillId="0" borderId="0" xfId="0" applyFont="1" applyAlignment="1" applyProtection="1">
      <alignment vertical="center" wrapText="1"/>
      <protection hidden="1"/>
    </xf>
    <xf numFmtId="0" fontId="19" fillId="0" borderId="0" xfId="0" applyFont="1" applyAlignment="1" applyProtection="1">
      <alignment vertical="center" wrapText="1"/>
      <protection hidden="1"/>
    </xf>
    <xf numFmtId="0" fontId="20" fillId="0" borderId="0" xfId="0" applyFont="1" applyAlignment="1" applyProtection="1">
      <alignment vertical="center" wrapText="1"/>
      <protection hidden="1"/>
    </xf>
    <xf numFmtId="0" fontId="18" fillId="0" borderId="0" xfId="0" applyFont="1"/>
    <xf numFmtId="0" fontId="18" fillId="0" borderId="0" xfId="0" applyFont="1" applyAlignment="1">
      <alignment vertical="center"/>
    </xf>
    <xf numFmtId="164" fontId="18" fillId="0" borderId="0" xfId="0" applyNumberFormat="1" applyFont="1" applyAlignment="1">
      <alignment vertical="center"/>
    </xf>
    <xf numFmtId="44" fontId="18" fillId="0" borderId="0" xfId="0" applyNumberFormat="1" applyFont="1" applyAlignment="1">
      <alignment vertical="center"/>
    </xf>
    <xf numFmtId="0" fontId="20" fillId="0" borderId="0" xfId="0" applyFont="1" applyAlignment="1" applyProtection="1">
      <alignment vertical="center"/>
      <protection hidden="1"/>
    </xf>
    <xf numFmtId="0" fontId="20" fillId="0" borderId="0" xfId="0" applyFont="1"/>
    <xf numFmtId="0" fontId="20" fillId="0" borderId="8" xfId="0" applyFont="1" applyBorder="1" applyAlignment="1">
      <alignment horizontal="center"/>
    </xf>
    <xf numFmtId="0" fontId="20" fillId="0" borderId="7" xfId="0" applyFont="1" applyBorder="1" applyAlignment="1" applyProtection="1">
      <alignment vertical="center" wrapText="1"/>
      <protection hidden="1"/>
    </xf>
    <xf numFmtId="0" fontId="20" fillId="0" borderId="7" xfId="0" applyFont="1" applyBorder="1" applyAlignment="1">
      <alignment horizontal="center"/>
    </xf>
    <xf numFmtId="0" fontId="20" fillId="0" borderId="7" xfId="0" applyFont="1" applyBorder="1"/>
    <xf numFmtId="0" fontId="20" fillId="0" borderId="7" xfId="0" applyFont="1" applyBorder="1" applyAlignment="1" applyProtection="1">
      <alignment vertical="center"/>
      <protection hidden="1"/>
    </xf>
    <xf numFmtId="0" fontId="1" fillId="0" borderId="7" xfId="0" applyFont="1" applyBorder="1" applyAlignment="1" applyProtection="1">
      <alignment vertical="center" wrapText="1"/>
      <protection hidden="1"/>
    </xf>
    <xf numFmtId="164" fontId="20" fillId="0" borderId="7" xfId="0" applyNumberFormat="1" applyFont="1" applyBorder="1" applyAlignment="1" applyProtection="1">
      <alignment vertical="center" wrapText="1"/>
      <protection hidden="1"/>
    </xf>
    <xf numFmtId="165" fontId="20" fillId="0" borderId="7" xfId="0" applyNumberFormat="1" applyFont="1" applyBorder="1" applyAlignment="1" applyProtection="1">
      <alignment vertical="center" wrapText="1"/>
      <protection hidden="1"/>
    </xf>
    <xf numFmtId="1" fontId="20" fillId="0" borderId="7" xfId="0" applyNumberFormat="1" applyFont="1" applyBorder="1" applyAlignment="1" applyProtection="1">
      <alignment horizontal="center" vertical="center" wrapText="1"/>
      <protection hidden="1"/>
    </xf>
    <xf numFmtId="0" fontId="1" fillId="0" borderId="7" xfId="0" applyFont="1" applyBorder="1" applyAlignment="1" applyProtection="1">
      <alignment vertical="center"/>
      <protection hidden="1"/>
    </xf>
    <xf numFmtId="0" fontId="1" fillId="0" borderId="0" xfId="0" applyFont="1" applyAlignment="1" applyProtection="1">
      <alignment vertical="top"/>
      <protection hidden="1"/>
    </xf>
    <xf numFmtId="0" fontId="20" fillId="0" borderId="0" xfId="0" applyFont="1" applyAlignment="1" applyProtection="1">
      <alignment vertical="top"/>
      <protection hidden="1"/>
    </xf>
    <xf numFmtId="0" fontId="2" fillId="0" borderId="0" xfId="0" applyFont="1" applyAlignment="1" applyProtection="1">
      <alignment vertical="center"/>
      <protection hidden="1"/>
    </xf>
    <xf numFmtId="0" fontId="18" fillId="0" borderId="0" xfId="0" applyFont="1" applyAlignment="1" applyProtection="1">
      <alignment vertical="center"/>
      <protection hidden="1"/>
    </xf>
    <xf numFmtId="44" fontId="20" fillId="0" borderId="0" xfId="0" applyNumberFormat="1" applyFont="1" applyAlignment="1" applyProtection="1">
      <alignment vertical="center"/>
      <protection hidden="1"/>
    </xf>
    <xf numFmtId="0" fontId="14" fillId="5" borderId="10" xfId="0" applyFont="1" applyFill="1" applyBorder="1" applyAlignment="1">
      <alignment horizontal="center" vertical="center" wrapText="1"/>
    </xf>
    <xf numFmtId="0" fontId="1" fillId="0" borderId="7" xfId="0" applyFont="1" applyBorder="1" applyAlignment="1">
      <alignment horizontal="right" vertical="center"/>
    </xf>
    <xf numFmtId="0" fontId="2" fillId="0" borderId="7" xfId="0" applyFont="1" applyBorder="1" applyAlignment="1">
      <alignment horizontal="left" vertical="center"/>
    </xf>
    <xf numFmtId="0" fontId="14" fillId="3" borderId="10" xfId="0" applyFont="1" applyFill="1" applyBorder="1" applyAlignment="1" applyProtection="1">
      <alignment horizontal="center" vertical="center" wrapText="1"/>
      <protection locked="0"/>
    </xf>
    <xf numFmtId="1" fontId="3" fillId="0" borderId="10" xfId="0" applyNumberFormat="1" applyFont="1" applyBorder="1" applyAlignment="1">
      <alignment vertical="center"/>
    </xf>
    <xf numFmtId="1" fontId="3" fillId="0" borderId="12" xfId="0" applyNumberFormat="1" applyFont="1" applyBorder="1" applyAlignment="1">
      <alignment vertical="center"/>
    </xf>
    <xf numFmtId="1" fontId="3" fillId="0" borderId="9" xfId="0" applyNumberFormat="1" applyFont="1" applyBorder="1" applyAlignment="1">
      <alignment vertical="center"/>
    </xf>
    <xf numFmtId="0" fontId="5" fillId="0" borderId="13" xfId="0" applyFont="1" applyBorder="1" applyAlignment="1">
      <alignment horizontal="center" vertical="center" wrapText="1"/>
    </xf>
    <xf numFmtId="0" fontId="1" fillId="0" borderId="7" xfId="0" applyFont="1" applyBorder="1" applyAlignment="1">
      <alignment horizontal="left" vertical="center"/>
    </xf>
    <xf numFmtId="0" fontId="26" fillId="0" borderId="0" xfId="0" applyFont="1" applyAlignment="1">
      <alignment vertical="top"/>
    </xf>
    <xf numFmtId="0" fontId="24" fillId="0" borderId="0" xfId="0" applyFont="1" applyAlignment="1">
      <alignment vertical="top"/>
    </xf>
    <xf numFmtId="0" fontId="28" fillId="0" borderId="0" xfId="0" applyFont="1" applyAlignment="1">
      <alignment vertical="center"/>
    </xf>
    <xf numFmtId="0" fontId="10" fillId="0" borderId="0" xfId="0" applyFont="1" applyAlignment="1">
      <alignment horizontal="left" vertical="center"/>
    </xf>
    <xf numFmtId="0" fontId="3" fillId="0" borderId="0" xfId="0" applyFont="1" applyAlignment="1">
      <alignment horizontal="left" vertical="center"/>
    </xf>
    <xf numFmtId="0" fontId="3" fillId="0" borderId="0" xfId="0" applyFont="1"/>
    <xf numFmtId="0" fontId="13"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0" fontId="13" fillId="0" borderId="0" xfId="0" applyFont="1" applyAlignment="1" applyProtection="1">
      <alignment vertical="center"/>
      <protection hidden="1"/>
    </xf>
    <xf numFmtId="0" fontId="13" fillId="0" borderId="7" xfId="0" applyFont="1" applyBorder="1" applyAlignment="1" applyProtection="1">
      <alignment vertical="center" wrapText="1"/>
      <protection hidden="1"/>
    </xf>
    <xf numFmtId="0" fontId="30" fillId="3" borderId="5"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protection locked="0"/>
    </xf>
    <xf numFmtId="165" fontId="31" fillId="6" borderId="10" xfId="0" applyNumberFormat="1" applyFont="1" applyFill="1" applyBorder="1" applyAlignment="1">
      <alignment horizontal="center" vertical="center"/>
    </xf>
    <xf numFmtId="0" fontId="31" fillId="3" borderId="10" xfId="0" applyFont="1" applyFill="1" applyBorder="1" applyAlignment="1" applyProtection="1">
      <alignment horizontal="center" vertical="center" wrapText="1"/>
      <protection locked="0"/>
    </xf>
    <xf numFmtId="0" fontId="10" fillId="0" borderId="0" xfId="0" applyFont="1" applyAlignment="1">
      <alignment horizontal="left" vertical="center" wrapText="1"/>
    </xf>
    <xf numFmtId="0" fontId="29" fillId="0" borderId="7" xfId="0" applyFont="1" applyBorder="1" applyAlignment="1" applyProtection="1">
      <alignment horizontal="center" vertical="center" wrapText="1"/>
      <protection hidden="1"/>
    </xf>
    <xf numFmtId="0" fontId="15" fillId="8" borderId="1" xfId="0" applyFont="1" applyFill="1" applyBorder="1" applyAlignment="1">
      <alignment horizontal="center" vertical="center"/>
    </xf>
    <xf numFmtId="0" fontId="15" fillId="8" borderId="2" xfId="0" applyFont="1" applyFill="1" applyBorder="1" applyAlignment="1">
      <alignment horizontal="center" vertical="center"/>
    </xf>
    <xf numFmtId="0" fontId="16" fillId="0" borderId="7" xfId="0" applyFont="1" applyBorder="1" applyAlignment="1" applyProtection="1">
      <alignment horizontal="center" vertical="center" wrapText="1"/>
      <protection hidden="1"/>
    </xf>
    <xf numFmtId="0" fontId="23" fillId="9" borderId="0" xfId="0" applyFont="1" applyFill="1" applyAlignment="1">
      <alignment horizontal="center" vertical="center" wrapText="1"/>
    </xf>
    <xf numFmtId="0" fontId="1" fillId="0" borderId="7" xfId="0" applyFont="1" applyBorder="1" applyAlignment="1">
      <alignment horizontal="left" vertical="center" wrapText="1"/>
    </xf>
    <xf numFmtId="49" fontId="21" fillId="0" borderId="9" xfId="0" applyNumberFormat="1" applyFont="1" applyBorder="1" applyAlignment="1">
      <alignment horizontal="center" wrapText="1"/>
    </xf>
    <xf numFmtId="0" fontId="21" fillId="0" borderId="9" xfId="0" applyFont="1" applyBorder="1" applyAlignment="1">
      <alignment horizontal="center" wrapText="1"/>
    </xf>
    <xf numFmtId="0" fontId="21" fillId="0" borderId="9" xfId="0" applyFont="1" applyBorder="1" applyAlignment="1">
      <alignment horizontal="center"/>
    </xf>
  </cellXfs>
  <cellStyles count="1">
    <cellStyle name="Normal" xfId="0" builtinId="0"/>
  </cellStyles>
  <dxfs count="35">
    <dxf>
      <font>
        <b val="0"/>
        <i val="0"/>
        <strike val="0"/>
        <condense val="0"/>
        <extend val="0"/>
        <outline val="0"/>
        <shadow val="0"/>
        <u val="none"/>
        <vertAlign val="baseline"/>
        <sz val="10"/>
        <color rgb="FF000000"/>
        <name val="Arial"/>
        <family val="2"/>
        <scheme val="minor"/>
      </font>
      <numFmt numFmtId="1" formatCode="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minor"/>
      </font>
      <numFmt numFmtId="164" formatCode="_-&quot;£&quot;* #,##0.00_-;\-&quot;£&quot;* #,##0.00_-;_-&quot;£&quot;*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style="thin">
          <color indexed="64"/>
        </bottom>
        <vertical/>
        <horizontal/>
      </border>
    </dxf>
    <dxf>
      <border outline="0">
        <left style="thin">
          <color indexed="64"/>
        </left>
      </border>
    </dxf>
    <dxf>
      <font>
        <b val="0"/>
        <i val="0"/>
        <strike val="0"/>
        <condense val="0"/>
        <extend val="0"/>
        <outline val="0"/>
        <shadow val="0"/>
        <u val="none"/>
        <vertAlign val="baseline"/>
        <sz val="10"/>
        <color rgb="FF000000"/>
        <name val="Arial"/>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0"/>
        <color rgb="FF000000"/>
        <name val="Arial"/>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font>
      <numFmt numFmtId="34" formatCode="_(&quot;£&quot;* #,##0.00_);_(&quot;£&quot;* \(#,##0.00\);_(&quot;£&quot;* &quot;-&quot;??_);_(@_)"/>
      <alignment horizontal="general" vertical="center" textRotation="0" wrapText="0" indent="0" justifyLastLine="0" shrinkToFit="0" readingOrder="0"/>
    </dxf>
    <dxf>
      <font>
        <strike val="0"/>
        <outline val="0"/>
        <shadow val="0"/>
        <u val="none"/>
        <vertAlign val="baseline"/>
        <color theme="1"/>
      </font>
      <alignment horizontal="general" vertical="center" textRotation="0" wrapText="0" indent="0" justifyLastLine="0" shrinkToFit="0" readingOrder="0"/>
    </dxf>
    <dxf>
      <font>
        <strike val="0"/>
        <outline val="0"/>
        <shadow val="0"/>
        <u val="none"/>
        <vertAlign val="baseline"/>
        <color theme="1"/>
      </font>
      <alignment horizontal="general" vertical="center" textRotation="0" wrapText="0" indent="0" justifyLastLine="0" shrinkToFit="0" readingOrder="0"/>
    </dxf>
    <dxf>
      <font>
        <strike val="0"/>
        <outline val="0"/>
        <shadow val="0"/>
        <u val="none"/>
        <vertAlign val="baseline"/>
        <color theme="1"/>
      </font>
      <alignment horizontal="general" vertical="center" textRotation="0" wrapText="0" indent="0" justifyLastLine="0" shrinkToFit="0" readingOrder="0"/>
    </dxf>
    <dxf>
      <font>
        <strike val="0"/>
        <outline val="0"/>
        <shadow val="0"/>
        <u val="none"/>
        <vertAlign val="baseline"/>
        <color theme="1"/>
      </font>
      <alignment horizontal="general" vertical="center" textRotation="0" wrapText="0" indent="0" justifyLastLine="0" shrinkToFit="0" readingOrder="0"/>
    </dxf>
    <dxf>
      <font>
        <strike val="0"/>
        <outline val="0"/>
        <shadow val="0"/>
        <u val="none"/>
        <vertAlign val="baseline"/>
        <color theme="1"/>
      </font>
      <alignment horizontal="general" vertical="center" textRotation="0" wrapText="0" indent="0" justifyLastLine="0" shrinkToFit="0" readingOrder="0"/>
    </dxf>
    <dxf>
      <font>
        <strike val="0"/>
        <outline val="0"/>
        <shadow val="0"/>
        <u val="none"/>
        <vertAlign val="baseline"/>
        <color theme="1"/>
      </font>
      <alignment horizontal="general" vertical="center" textRotation="0" wrapText="0" indent="0" justifyLastLine="0" shrinkToFit="0" readingOrder="0"/>
    </dxf>
    <dxf>
      <font>
        <strike val="0"/>
        <outline val="0"/>
        <shadow val="0"/>
        <u val="none"/>
        <vertAlign val="baseline"/>
        <color theme="1"/>
      </font>
      <alignment horizontal="general" vertical="center" textRotation="0" wrapText="0" indent="0" justifyLastLine="0" shrinkToFit="0" readingOrder="0"/>
    </dxf>
    <dxf>
      <font>
        <strike val="0"/>
        <outline val="0"/>
        <shadow val="0"/>
        <u val="none"/>
        <vertAlign val="baseline"/>
        <color theme="1"/>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dxf>
    <dxf>
      <font>
        <strike val="0"/>
        <outline val="0"/>
        <shadow val="0"/>
        <u val="none"/>
        <vertAlign val="baseline"/>
        <color theme="1"/>
      </font>
      <alignment horizontal="general" vertical="center" textRotation="0" wrapText="0" indent="0" justifyLastLine="0" shrinkToFit="0" readingOrder="0"/>
    </dxf>
    <dxf>
      <font>
        <strike val="0"/>
        <outline val="0"/>
        <shadow val="0"/>
        <u val="none"/>
        <vertAlign val="baseline"/>
        <color theme="1"/>
      </font>
      <alignment horizontal="general" vertical="center" textRotation="0" wrapText="0" indent="0" justifyLastLine="0" shrinkToFit="0" readingOrder="0"/>
    </dxf>
    <dxf>
      <font>
        <b val="0"/>
        <i val="0"/>
        <strike val="0"/>
        <condense val="0"/>
        <extend val="0"/>
        <outline val="0"/>
        <shadow val="0"/>
        <u val="none"/>
        <vertAlign val="baseline"/>
        <sz val="10"/>
        <color rgb="FF000000"/>
        <name val="Arial"/>
        <family val="2"/>
        <scheme val="minor"/>
      </font>
      <numFmt numFmtId="1" formatCode="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minor"/>
      </font>
      <numFmt numFmtId="164" formatCode="_-&quot;£&quot;* #,##0.00_-;\-&quot;£&quot;* #,##0.00_-;_-&quot;£&quot;*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style="thin">
          <color indexed="64"/>
        </bottom>
        <vertical/>
        <horizontal/>
      </border>
    </dxf>
    <dxf>
      <border outline="0">
        <left style="thin">
          <color indexed="64"/>
        </left>
      </border>
    </dxf>
    <dxf>
      <font>
        <b val="0"/>
        <i val="0"/>
        <strike val="0"/>
        <condense val="0"/>
        <extend val="0"/>
        <outline val="0"/>
        <shadow val="0"/>
        <u val="none"/>
        <vertAlign val="baseline"/>
        <sz val="10"/>
        <color rgb="FF000000"/>
        <name val="Arial"/>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0"/>
        <color rgb="FF000000"/>
        <name val="Arial"/>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Arial"/>
        <family val="2"/>
        <scheme val="minor"/>
      </font>
    </dxf>
    <dxf>
      <font>
        <strike val="0"/>
        <outline val="0"/>
        <shadow val="0"/>
        <u val="none"/>
        <vertAlign val="baseline"/>
        <sz val="10"/>
        <color theme="1"/>
        <name val="Arial"/>
        <family val="2"/>
        <scheme val="minor"/>
      </font>
      <border diagonalUp="0" diagonalDown="0" outline="0">
        <left style="thin">
          <color indexed="64"/>
        </left>
        <right style="thin">
          <color indexed="64"/>
        </right>
        <top/>
        <bottom/>
      </border>
    </dxf>
    <dxf>
      <font>
        <strike val="0"/>
        <outline val="0"/>
        <shadow val="0"/>
        <u val="none"/>
        <vertAlign val="baseline"/>
        <sz val="10"/>
        <color theme="1"/>
        <name val="Arial"/>
        <family val="2"/>
        <scheme val="minor"/>
      </font>
      <border diagonalUp="0" diagonalDown="0" outline="0">
        <left style="thin">
          <color indexed="64"/>
        </left>
        <right style="thin">
          <color indexed="64"/>
        </right>
        <top/>
        <bottom/>
      </border>
    </dxf>
    <dxf>
      <font>
        <strike val="0"/>
        <outline val="0"/>
        <shadow val="0"/>
        <u val="none"/>
        <vertAlign val="baseline"/>
        <sz val="10"/>
        <color theme="1"/>
        <name val="Arial"/>
        <family val="2"/>
        <scheme val="minor"/>
      </font>
      <border diagonalUp="0" diagonalDown="0" outline="0">
        <left/>
        <right style="thin">
          <color indexed="64"/>
        </right>
        <top/>
        <bottom/>
      </border>
    </dxf>
    <dxf>
      <font>
        <strike val="0"/>
        <outline val="0"/>
        <shadow val="0"/>
        <u val="none"/>
        <vertAlign val="baseline"/>
        <sz val="10"/>
        <color theme="1"/>
        <name val="Arial"/>
        <family val="2"/>
        <scheme val="minor"/>
      </font>
    </dxf>
    <dxf>
      <border outline="0">
        <bottom style="thin">
          <color indexed="64"/>
        </bottom>
      </border>
    </dxf>
    <dxf>
      <font>
        <strike val="0"/>
        <outline val="0"/>
        <shadow val="0"/>
        <u val="none"/>
        <vertAlign val="baseline"/>
        <sz val="10"/>
        <color theme="1"/>
        <name val="Arial"/>
        <family val="2"/>
        <scheme val="minor"/>
      </font>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33F7DA-88C7-874F-BB7C-D950886421F7}" name="perperson" displayName="perperson" ref="R16:U30" totalsRowShown="0" headerRowDxfId="34" dataDxfId="32" headerRowBorderDxfId="33">
  <autoFilter ref="R16:U30" xr:uid="{5633F7DA-88C7-874F-BB7C-D950886421F7}"/>
  <tableColumns count="4">
    <tableColumn id="1" xr3:uid="{5FB77BD6-8510-4242-9484-8EF007332DC7}" name="Occupancy" dataDxfId="31"/>
    <tableColumn id="2" xr3:uid="{881C44F2-518D-CD48-9BB5-C9AB1198024F}" name="L/S/Person" dataDxfId="30"/>
    <tableColumn id="3" xr3:uid="{3010D20A-E4A4-8248-B545-0B72AA483147}" name="L/S" dataDxfId="29">
      <calculatedColumnFormula>R17*S17</calculatedColumnFormula>
    </tableColumn>
    <tableColumn id="4" xr3:uid="{EC63A9B0-633B-9340-A2DC-25067DE3643A}" name="M3/hr" dataDxfId="28">
      <calculatedColumnFormula>T17*3.6</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473B1A-71EA-434B-B719-E45FC8FEF0A4}" name="Table3" displayName="Table3" ref="B33:F36" totalsRowShown="0" headerRowDxfId="27" dataDxfId="26" tableBorderDxfId="25">
  <autoFilter ref="B33:F36" xr:uid="{D0473B1A-71EA-434B-B719-E45FC8FEF0A4}"/>
  <tableColumns count="5">
    <tableColumn id="1" xr3:uid="{80E42FDE-894C-1F4B-92A6-26332342DBA0}" name="Column1" dataDxfId="24">
      <calculatedColumnFormula>'RENTAL.Tool'!Q6&amp;" (deposit per unit = £"&amp;'RENTAL.Tool'!Z6&amp;")"</calculatedColumnFormula>
    </tableColumn>
    <tableColumn id="2" xr3:uid="{8A682B59-0A84-2044-9C62-655A77CAA94E}" name="Qty" dataDxfId="23">
      <calculatedColumnFormula>IF($E$31="LOW",R36,IF($E$31="MEDIUM",Y36,AF36))</calculatedColumnFormula>
    </tableColumn>
    <tableColumn id="3" xr3:uid="{CA9BEE22-C156-3148-A0A4-C62AF60CE803}" name="Weekly" dataDxfId="22">
      <calculatedColumnFormula>IF($E$31="LOW",T36,IF($E$31="MEDIUM",AA36,AH36))</calculatedColumnFormula>
    </tableColumn>
    <tableColumn id="4" xr3:uid="{A9C88CD0-777E-4A44-8A8C-6BA9093FF1EE}" name="Noise levels" dataDxfId="21">
      <calculatedColumnFormula>IF($E$31="LOW",S36,IF($E$31="MEDIUM",Z36,AG36))</calculatedColumnFormula>
    </tableColumn>
    <tableColumn id="5" xr3:uid="{BC4CE324-93B7-FF48-B6B6-3292F1B1BFCD}" name="Total CADR" dataDxfId="20">
      <calculatedColumnFormula>IF($E$31="LOW",V36,IF($E$31="MEDIUM",AC36,AJ36))</calculatedColumnFormula>
    </tableColumn>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BB3E71-93DF-426E-919C-36972EC86DE4}" name="Purifiers" displayName="Purifiers" ref="Q5:Z10" totalsRowShown="0" headerRowDxfId="19" dataDxfId="18">
  <autoFilter ref="Q5:Z10" xr:uid="{7ABB3E71-93DF-426E-919C-36972EC86DE4}"/>
  <tableColumns count="10">
    <tableColumn id="1" xr3:uid="{69AFDEAE-6715-4224-A945-AF2B2FF0E146}" name="Air purifiers" dataDxfId="17"/>
    <tableColumn id="2" xr3:uid="{A111C88E-1D5D-499A-9052-C556D7CDD5E0}" name="1 CADR" dataDxfId="16"/>
    <tableColumn id="3" xr3:uid="{B4B3B9A0-ECC0-447D-9979-20B31A614893}" name="2 CADR" dataDxfId="15"/>
    <tableColumn id="4" xr3:uid="{88B459CE-DA95-4FC5-8E56-1C48693D4EAF}" name="3 CADR" dataDxfId="14"/>
    <tableColumn id="5" xr3:uid="{86924305-AE57-4B76-B1F1-733FDF2279F5}" name="1 Noise" dataDxfId="13"/>
    <tableColumn id="6" xr3:uid="{0431E1F2-01EC-4654-A610-A8315D19B0CC}" name="2 Noise" dataDxfId="12"/>
    <tableColumn id="7" xr3:uid="{7F46CC4E-58F0-4762-A208-255C04BC1CB7}" name="3 Noise" dataDxfId="11"/>
    <tableColumn id="8" xr3:uid="{32EF31CC-E066-474D-AC1E-E094742762AB}" name="Weekly" dataDxfId="10"/>
    <tableColumn id="9" xr3:uid="{F6FE05BA-094C-4BC7-B344-8355B5B4E130}" name="Monthly" dataDxfId="9"/>
    <tableColumn id="10" xr3:uid="{BD84318C-B328-934B-B631-E5A7C4CE4A7B}" name="Deposit" dataDxfId="8"/>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983AF3F-68F9-DA4E-BFE5-A353CBBB1EE0}" name="Table35" displayName="Table35" ref="B40:F43" totalsRowShown="0" headerRowDxfId="7" dataDxfId="6" tableBorderDxfId="5">
  <autoFilter ref="B40:F43" xr:uid="{D983AF3F-68F9-DA4E-BFE5-A353CBBB1EE0}"/>
  <tableColumns count="5">
    <tableColumn id="1" xr3:uid="{1C510E8B-F57A-9A49-9CFE-652807A8234E}" name="Column1" dataDxfId="4">
      <calculatedColumnFormula>'RENTAL.Tool'!Q6&amp;" (deposit per unit = £"&amp;'RENTAL.Tool'!Z6&amp;")"</calculatedColumnFormula>
    </tableColumn>
    <tableColumn id="2" xr3:uid="{86085ED7-559F-1748-B619-5E702D9D4C43}" name="Qty" dataDxfId="3">
      <calculatedColumnFormula>IF($E$38="LOW",R43,IF($E$38="MEDIUM",Y43,AF43))</calculatedColumnFormula>
    </tableColumn>
    <tableColumn id="3" xr3:uid="{6A4079A6-3123-8E41-A4EA-EF6209CCB520}" name="Weekly" dataDxfId="2">
      <calculatedColumnFormula>IF($E$31="LOW",T43,IF($E$31="MEDIUM",AA43,AH43))</calculatedColumnFormula>
    </tableColumn>
    <tableColumn id="4" xr3:uid="{3EAEE144-2A69-6247-A6D2-B503E1C82493}" name="Noise levels" dataDxfId="1">
      <calculatedColumnFormula>IF($E$31="LOW",S43,IF($E$31="MEDIUM",Z43,AG43))</calculatedColumnFormula>
    </tableColumn>
    <tableColumn id="5" xr3:uid="{2B52A22F-695C-3B4A-8F30-266BD4A686C2}" name="Total CADR" dataDxfId="0">
      <calculatedColumnFormula>IF($E$31="LOW",V43,IF($E$31="MEDIUM",AC43,AJ43))</calculatedColumnFormula>
    </tableColumn>
  </tableColumns>
  <tableStyleInfo name="TableStyleMedium15"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docs.google.com/spreadsheets/d/1NEhk1IEdbEi_b3wa6gI_zNs8uBJjlSS-86d4b7bW098/edit"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Y1021"/>
  <sheetViews>
    <sheetView tabSelected="1" zoomScaleNormal="100" workbookViewId="0">
      <selection activeCell="E38" activeCellId="5" sqref="C8:C10 C16 C20 C26 E31 E38"/>
    </sheetView>
  </sheetViews>
  <sheetFormatPr baseColWidth="10" defaultColWidth="14.33203125" defaultRowHeight="15.75" customHeight="1" x14ac:dyDescent="0.15"/>
  <cols>
    <col min="1" max="1" width="10.83203125" style="3" customWidth="1"/>
    <col min="2" max="2" width="52" style="3" customWidth="1"/>
    <col min="3" max="3" width="12.1640625" style="3" customWidth="1"/>
    <col min="4" max="5" width="12" style="3" customWidth="1"/>
    <col min="6" max="6" width="13.83203125" style="3" customWidth="1"/>
    <col min="7" max="7" width="12.5" style="3" customWidth="1"/>
    <col min="8" max="14" width="12.33203125" style="32" customWidth="1"/>
    <col min="15" max="16" width="12.33203125" style="32" hidden="1" customWidth="1"/>
    <col min="17" max="17" width="21.1640625" style="74" hidden="1" customWidth="1"/>
    <col min="18" max="23" width="10.5" style="74" hidden="1" customWidth="1"/>
    <col min="24" max="24" width="8.33203125" style="74" hidden="1" customWidth="1"/>
    <col min="25" max="30" width="10.5" style="74" hidden="1" customWidth="1"/>
    <col min="31" max="31" width="4.5" style="74" hidden="1" customWidth="1"/>
    <col min="32" max="37" width="10.5" style="74" hidden="1" customWidth="1"/>
    <col min="38" max="38" width="0" style="32" hidden="1" customWidth="1"/>
    <col min="39" max="39" width="14.33203125" style="32"/>
    <col min="40" max="41" width="14.33203125" style="31"/>
    <col min="42" max="51" width="14.33203125" style="29"/>
    <col min="52" max="16384" width="14.33203125" style="3"/>
  </cols>
  <sheetData>
    <row r="1" spans="1:37" ht="29.25" customHeight="1" x14ac:dyDescent="0.15">
      <c r="A1" s="116" t="s">
        <v>51</v>
      </c>
      <c r="B1" s="117"/>
      <c r="C1" s="117"/>
      <c r="D1" s="117"/>
      <c r="E1" s="117"/>
      <c r="F1" s="117"/>
      <c r="G1" s="117"/>
      <c r="H1" s="67"/>
      <c r="I1" s="67"/>
      <c r="J1" s="67"/>
      <c r="K1" s="67"/>
      <c r="L1" s="67"/>
      <c r="M1" s="67"/>
      <c r="N1" s="67"/>
      <c r="O1" s="67"/>
      <c r="P1" s="67"/>
      <c r="Q1" s="68"/>
      <c r="R1" s="68"/>
      <c r="S1" s="68"/>
      <c r="T1" s="68"/>
      <c r="U1" s="68"/>
      <c r="V1" s="68"/>
      <c r="W1" s="68"/>
      <c r="X1" s="68"/>
      <c r="Y1" s="68"/>
      <c r="Z1" s="68"/>
      <c r="AA1" s="68"/>
      <c r="AB1" s="68"/>
      <c r="AC1" s="68"/>
      <c r="AD1" s="68"/>
      <c r="AE1" s="68"/>
      <c r="AF1" s="68"/>
      <c r="AG1" s="68"/>
      <c r="AH1" s="68"/>
      <c r="AI1" s="68"/>
      <c r="AJ1" s="68"/>
      <c r="AK1" s="68"/>
    </row>
    <row r="2" spans="1:37" ht="23" customHeight="1" x14ac:dyDescent="0.15">
      <c r="A2" s="120" t="s">
        <v>75</v>
      </c>
      <c r="B2" s="120"/>
      <c r="C2" s="120"/>
      <c r="D2" s="120"/>
      <c r="E2" s="120"/>
      <c r="F2" s="120"/>
      <c r="G2" s="120"/>
      <c r="H2" s="67"/>
      <c r="I2" s="30"/>
      <c r="J2" s="67"/>
      <c r="K2" s="67"/>
      <c r="L2" s="67"/>
      <c r="M2" s="67"/>
      <c r="N2" s="30"/>
      <c r="O2" s="67"/>
      <c r="P2" s="67"/>
      <c r="Q2" s="69"/>
      <c r="R2" s="68"/>
      <c r="S2" s="69"/>
      <c r="T2" s="69"/>
      <c r="U2" s="69"/>
      <c r="V2" s="69"/>
      <c r="W2" s="69"/>
      <c r="X2" s="69"/>
      <c r="Y2" s="69"/>
      <c r="Z2" s="69"/>
      <c r="AA2" s="69"/>
      <c r="AB2" s="69"/>
      <c r="AC2" s="69"/>
      <c r="AD2" s="69"/>
      <c r="AE2" s="69"/>
      <c r="AF2" s="69"/>
      <c r="AG2" s="69"/>
      <c r="AH2" s="69"/>
      <c r="AI2" s="69"/>
      <c r="AJ2" s="69"/>
      <c r="AK2" s="69"/>
    </row>
    <row r="3" spans="1:37" ht="23" customHeight="1" x14ac:dyDescent="0.15">
      <c r="A3" s="120"/>
      <c r="B3" s="120"/>
      <c r="C3" s="120"/>
      <c r="D3" s="120"/>
      <c r="E3" s="120"/>
      <c r="F3" s="120"/>
      <c r="G3" s="120"/>
      <c r="H3" s="67"/>
      <c r="I3" s="30"/>
      <c r="J3" s="67"/>
      <c r="K3" s="67"/>
      <c r="L3" s="67"/>
      <c r="M3" s="67"/>
      <c r="N3" s="30"/>
      <c r="O3" s="67"/>
      <c r="P3" s="67"/>
      <c r="Q3" s="69"/>
      <c r="R3" s="68"/>
      <c r="S3" s="69"/>
      <c r="T3" s="69"/>
      <c r="U3" s="69"/>
      <c r="V3" s="69"/>
      <c r="W3" s="69"/>
      <c r="X3" s="69"/>
      <c r="Y3" s="69"/>
      <c r="Z3" s="69"/>
      <c r="AA3" s="69"/>
      <c r="AB3" s="69"/>
      <c r="AC3" s="69"/>
      <c r="AD3" s="69"/>
      <c r="AE3" s="69"/>
      <c r="AF3" s="69"/>
      <c r="AG3" s="69"/>
      <c r="AH3" s="69"/>
      <c r="AI3" s="69"/>
      <c r="AJ3" s="69"/>
      <c r="AK3" s="69"/>
    </row>
    <row r="4" spans="1:37" ht="23" customHeight="1" x14ac:dyDescent="0.15">
      <c r="A4" s="120"/>
      <c r="B4" s="120"/>
      <c r="C4" s="120"/>
      <c r="D4" s="120"/>
      <c r="E4" s="120"/>
      <c r="F4" s="120"/>
      <c r="G4" s="120"/>
      <c r="H4" s="67"/>
      <c r="I4" s="30"/>
      <c r="J4" s="67"/>
      <c r="K4" s="67"/>
      <c r="L4" s="67"/>
      <c r="M4" s="67"/>
      <c r="N4" s="30"/>
      <c r="O4" s="67"/>
      <c r="P4" s="67"/>
      <c r="Q4" s="70"/>
      <c r="R4" s="121" t="s">
        <v>15</v>
      </c>
      <c r="S4" s="121"/>
      <c r="T4" s="121"/>
      <c r="U4" s="121" t="s">
        <v>16</v>
      </c>
      <c r="V4" s="121"/>
      <c r="W4" s="121"/>
      <c r="X4" s="122" t="s">
        <v>53</v>
      </c>
      <c r="Y4" s="123"/>
      <c r="Z4" s="70"/>
      <c r="AA4" s="69"/>
      <c r="AB4" s="69"/>
      <c r="AC4" s="69"/>
      <c r="AD4" s="69"/>
      <c r="AE4" s="69"/>
      <c r="AF4" s="69"/>
      <c r="AG4" s="69"/>
      <c r="AH4" s="69"/>
      <c r="AI4" s="69"/>
      <c r="AJ4" s="69"/>
      <c r="AK4" s="69"/>
    </row>
    <row r="5" spans="1:37" ht="15" customHeight="1" x14ac:dyDescent="0.15">
      <c r="A5" s="119" t="s">
        <v>76</v>
      </c>
      <c r="B5" s="119"/>
      <c r="C5" s="119"/>
      <c r="D5" s="119"/>
      <c r="E5" s="119"/>
      <c r="F5" s="119"/>
      <c r="G5" s="119"/>
      <c r="H5" s="67"/>
      <c r="I5" s="30"/>
      <c r="J5" s="67"/>
      <c r="K5" s="67"/>
      <c r="L5" s="67"/>
      <c r="M5" s="67"/>
      <c r="N5" s="30"/>
      <c r="O5" s="67"/>
      <c r="P5" s="67"/>
      <c r="Q5" s="71" t="s">
        <v>22</v>
      </c>
      <c r="R5" s="71" t="s">
        <v>9</v>
      </c>
      <c r="S5" s="71" t="s">
        <v>10</v>
      </c>
      <c r="T5" s="71" t="s">
        <v>11</v>
      </c>
      <c r="U5" s="71" t="s">
        <v>12</v>
      </c>
      <c r="V5" s="71" t="s">
        <v>13</v>
      </c>
      <c r="W5" s="71" t="s">
        <v>14</v>
      </c>
      <c r="X5" s="71" t="s">
        <v>54</v>
      </c>
      <c r="Y5" s="71" t="s">
        <v>55</v>
      </c>
      <c r="Z5" s="71" t="s">
        <v>56</v>
      </c>
      <c r="AA5" s="69"/>
      <c r="AB5" s="69"/>
      <c r="AC5" s="69"/>
      <c r="AD5" s="69"/>
      <c r="AE5" s="69"/>
      <c r="AF5" s="69"/>
      <c r="AG5" s="69"/>
      <c r="AH5" s="69"/>
      <c r="AI5" s="69"/>
      <c r="AJ5" s="69"/>
      <c r="AK5" s="69"/>
    </row>
    <row r="6" spans="1:37" ht="17.25" customHeight="1" x14ac:dyDescent="0.15">
      <c r="A6" s="5"/>
      <c r="B6" s="5"/>
      <c r="C6" s="6"/>
      <c r="D6" s="6"/>
      <c r="E6" s="10"/>
      <c r="F6" s="11"/>
      <c r="G6" s="11"/>
      <c r="H6" s="67"/>
      <c r="I6" s="30"/>
      <c r="J6" s="67"/>
      <c r="K6" s="67"/>
      <c r="L6" s="67"/>
      <c r="M6" s="67"/>
      <c r="N6" s="30"/>
      <c r="O6" s="67"/>
      <c r="P6" s="67"/>
      <c r="Q6" s="71" t="s">
        <v>18</v>
      </c>
      <c r="R6" s="71">
        <v>450</v>
      </c>
      <c r="S6" s="71">
        <v>680</v>
      </c>
      <c r="T6" s="71">
        <v>950</v>
      </c>
      <c r="U6" s="71">
        <v>29</v>
      </c>
      <c r="V6" s="71">
        <v>37</v>
      </c>
      <c r="W6" s="71">
        <v>43</v>
      </c>
      <c r="X6" s="72">
        <v>170</v>
      </c>
      <c r="Y6" s="72">
        <v>462.5</v>
      </c>
      <c r="Z6" s="73">
        <v>350</v>
      </c>
      <c r="AA6" s="69"/>
      <c r="AB6" s="69"/>
      <c r="AC6" s="69"/>
      <c r="AD6" s="69"/>
      <c r="AE6" s="69"/>
      <c r="AF6" s="69"/>
      <c r="AG6" s="69"/>
      <c r="AH6" s="69"/>
      <c r="AI6" s="69"/>
      <c r="AJ6" s="69"/>
      <c r="AK6" s="69"/>
    </row>
    <row r="7" spans="1:37" ht="19" customHeight="1" x14ac:dyDescent="0.15">
      <c r="A7" s="7" t="s">
        <v>0</v>
      </c>
      <c r="B7" s="19" t="s">
        <v>52</v>
      </c>
      <c r="C7" s="20"/>
      <c r="D7" s="21"/>
      <c r="E7" s="19"/>
      <c r="F7" s="22"/>
      <c r="G7" s="22"/>
      <c r="H7" s="30"/>
      <c r="I7" s="30"/>
      <c r="J7" s="30"/>
      <c r="K7" s="30"/>
      <c r="L7" s="30"/>
      <c r="M7" s="30"/>
      <c r="N7" s="30"/>
      <c r="O7" s="30"/>
      <c r="P7" s="30"/>
      <c r="Q7" s="71" t="s">
        <v>17</v>
      </c>
      <c r="R7" s="71">
        <v>340</v>
      </c>
      <c r="S7" s="71">
        <v>450</v>
      </c>
      <c r="T7" s="71">
        <v>740</v>
      </c>
      <c r="U7" s="71">
        <v>36</v>
      </c>
      <c r="V7" s="71">
        <v>43</v>
      </c>
      <c r="W7" s="71">
        <v>49</v>
      </c>
      <c r="X7" s="72">
        <v>115</v>
      </c>
      <c r="Y7" s="72">
        <v>305</v>
      </c>
      <c r="Z7" s="73">
        <v>220</v>
      </c>
      <c r="AA7" s="69"/>
      <c r="AB7" s="69"/>
      <c r="AC7" s="69"/>
      <c r="AD7" s="69"/>
      <c r="AE7" s="69"/>
      <c r="AF7" s="69"/>
      <c r="AG7" s="69"/>
      <c r="AH7" s="69"/>
      <c r="AI7" s="69"/>
      <c r="AJ7" s="69"/>
      <c r="AK7" s="69"/>
    </row>
    <row r="8" spans="1:37" ht="19" customHeight="1" x14ac:dyDescent="0.15">
      <c r="A8" s="8"/>
      <c r="B8" s="2" t="s">
        <v>45</v>
      </c>
      <c r="C8" s="110" t="s">
        <v>20</v>
      </c>
      <c r="D8" s="26" t="s">
        <v>30</v>
      </c>
      <c r="F8" s="11"/>
      <c r="G8" s="4"/>
      <c r="H8" s="30"/>
      <c r="I8" s="30"/>
      <c r="J8" s="30" t="s">
        <v>8</v>
      </c>
      <c r="K8" s="30"/>
      <c r="L8" s="30"/>
      <c r="M8" s="30"/>
      <c r="N8" s="30"/>
      <c r="O8" s="30"/>
      <c r="P8" s="30"/>
      <c r="Q8" s="71" t="s">
        <v>31</v>
      </c>
      <c r="R8" s="71">
        <v>130</v>
      </c>
      <c r="S8" s="71">
        <v>245</v>
      </c>
      <c r="T8" s="71">
        <v>470</v>
      </c>
      <c r="U8" s="71">
        <v>23</v>
      </c>
      <c r="V8" s="71">
        <v>39</v>
      </c>
      <c r="W8" s="71">
        <v>52</v>
      </c>
      <c r="X8" s="72">
        <v>75</v>
      </c>
      <c r="Y8" s="72">
        <v>185</v>
      </c>
      <c r="Z8" s="73">
        <v>95</v>
      </c>
      <c r="AA8" s="69"/>
      <c r="AB8" s="69"/>
      <c r="AC8" s="69"/>
      <c r="AD8" s="69"/>
      <c r="AE8" s="69"/>
      <c r="AF8" s="69"/>
      <c r="AG8" s="69"/>
      <c r="AH8" s="69"/>
      <c r="AI8" s="69"/>
      <c r="AJ8" s="69"/>
      <c r="AK8" s="69"/>
    </row>
    <row r="9" spans="1:37" ht="19" customHeight="1" x14ac:dyDescent="0.15">
      <c r="A9" s="8"/>
      <c r="B9" s="2" t="s">
        <v>63</v>
      </c>
      <c r="C9" s="111">
        <v>150</v>
      </c>
      <c r="D9" s="26" t="s">
        <v>30</v>
      </c>
      <c r="E9" s="102" t="str">
        <f>"square " &amp; C8</f>
        <v>square metres</v>
      </c>
      <c r="F9" s="11"/>
      <c r="G9" s="4"/>
      <c r="H9" s="30"/>
      <c r="I9" s="30"/>
      <c r="J9" s="30"/>
      <c r="K9" s="30"/>
      <c r="L9" s="30"/>
      <c r="M9" s="30"/>
      <c r="N9" s="30"/>
      <c r="O9" s="30"/>
      <c r="P9" s="30"/>
      <c r="Q9" s="71" t="s">
        <v>19</v>
      </c>
      <c r="R9" s="71">
        <v>65</v>
      </c>
      <c r="S9" s="71">
        <v>180</v>
      </c>
      <c r="T9" s="71">
        <v>315</v>
      </c>
      <c r="U9" s="71">
        <v>23</v>
      </c>
      <c r="V9" s="71">
        <v>43</v>
      </c>
      <c r="W9" s="71">
        <v>52</v>
      </c>
      <c r="X9" s="72">
        <v>0</v>
      </c>
      <c r="Y9" s="72">
        <v>0</v>
      </c>
      <c r="Z9" s="73">
        <v>0</v>
      </c>
      <c r="AA9" s="69"/>
      <c r="AB9" s="69"/>
      <c r="AC9" s="69"/>
      <c r="AD9" s="69"/>
      <c r="AE9" s="69"/>
      <c r="AF9" s="69"/>
      <c r="AG9" s="69"/>
      <c r="AH9" s="69"/>
      <c r="AI9" s="69"/>
      <c r="AJ9" s="69"/>
      <c r="AK9" s="69"/>
    </row>
    <row r="10" spans="1:37" ht="19" customHeight="1" x14ac:dyDescent="0.15">
      <c r="A10" s="8"/>
      <c r="B10" s="2" t="s">
        <v>46</v>
      </c>
      <c r="C10" s="111">
        <v>4</v>
      </c>
      <c r="D10" s="26" t="s">
        <v>30</v>
      </c>
      <c r="E10" s="102" t="str">
        <f>C8</f>
        <v>metres</v>
      </c>
      <c r="F10" s="11"/>
      <c r="G10" s="4"/>
      <c r="H10" s="30"/>
      <c r="I10" s="30"/>
      <c r="J10" s="30"/>
      <c r="K10" s="30"/>
      <c r="L10" s="30"/>
      <c r="M10" s="30"/>
      <c r="N10" s="30"/>
      <c r="O10" s="30"/>
      <c r="P10" s="30"/>
      <c r="Q10" s="89"/>
      <c r="Z10" s="90"/>
      <c r="AA10" s="69"/>
      <c r="AB10" s="69"/>
      <c r="AC10" s="69"/>
      <c r="AD10" s="69"/>
      <c r="AE10" s="69"/>
      <c r="AF10" s="69"/>
      <c r="AG10" s="69"/>
      <c r="AH10" s="69"/>
      <c r="AI10" s="69"/>
      <c r="AJ10" s="69"/>
      <c r="AK10" s="69"/>
    </row>
    <row r="11" spans="1:37" ht="19" customHeight="1" x14ac:dyDescent="0.15">
      <c r="A11" s="8"/>
      <c r="B11" s="9"/>
      <c r="C11" s="11"/>
      <c r="D11" s="11"/>
      <c r="E11" s="11"/>
      <c r="F11" s="4"/>
      <c r="G11" s="4"/>
      <c r="H11" s="30"/>
      <c r="I11" s="30"/>
      <c r="J11" s="30"/>
      <c r="K11" s="30"/>
      <c r="L11" s="30"/>
      <c r="M11" s="30"/>
      <c r="N11" s="30"/>
      <c r="O11" s="30"/>
      <c r="P11" s="30"/>
      <c r="Q11" s="69"/>
      <c r="R11" s="69"/>
      <c r="S11" s="69"/>
      <c r="T11" s="69"/>
      <c r="U11" s="69"/>
      <c r="V11" s="69"/>
      <c r="W11" s="69"/>
      <c r="X11" s="69"/>
      <c r="Y11" s="69"/>
      <c r="Z11" s="69"/>
      <c r="AA11" s="69"/>
      <c r="AB11" s="69"/>
      <c r="AC11" s="69"/>
      <c r="AD11" s="69"/>
      <c r="AE11" s="69"/>
      <c r="AJ11" s="69"/>
      <c r="AK11" s="69"/>
    </row>
    <row r="12" spans="1:37" ht="19" customHeight="1" x14ac:dyDescent="0.15">
      <c r="A12" s="7" t="s">
        <v>1</v>
      </c>
      <c r="B12" s="19" t="s">
        <v>33</v>
      </c>
      <c r="C12" s="19"/>
      <c r="D12" s="22"/>
      <c r="E12" s="22"/>
      <c r="F12" s="22"/>
      <c r="G12" s="22"/>
      <c r="H12" s="30"/>
      <c r="I12" s="30"/>
      <c r="J12" s="30"/>
      <c r="K12" s="30"/>
      <c r="L12" s="30"/>
      <c r="M12" s="30"/>
      <c r="N12" s="30"/>
      <c r="O12" s="30"/>
      <c r="P12" s="30"/>
      <c r="Q12" s="69"/>
      <c r="R12" s="69"/>
      <c r="S12" s="69"/>
      <c r="T12" s="69"/>
      <c r="U12" s="69"/>
      <c r="V12" s="69"/>
      <c r="W12" s="69"/>
      <c r="X12" s="69"/>
      <c r="Y12" s="69"/>
      <c r="Z12" s="69"/>
      <c r="AA12" s="69"/>
      <c r="AB12" s="69"/>
      <c r="AC12" s="69"/>
      <c r="AD12" s="69"/>
      <c r="AE12" s="69"/>
      <c r="AF12" s="69"/>
      <c r="AG12" s="69"/>
      <c r="AH12" s="69"/>
      <c r="AI12" s="69"/>
      <c r="AJ12" s="69"/>
      <c r="AK12" s="69"/>
    </row>
    <row r="13" spans="1:37" ht="19" customHeight="1" x14ac:dyDescent="0.15">
      <c r="A13" s="4"/>
      <c r="B13" s="12" t="s">
        <v>2</v>
      </c>
      <c r="C13" s="13">
        <v>3</v>
      </c>
      <c r="D13" s="8" t="s">
        <v>3</v>
      </c>
      <c r="E13" s="36" t="s">
        <v>34</v>
      </c>
      <c r="N13" s="30"/>
      <c r="O13" s="30"/>
      <c r="P13" s="30"/>
      <c r="Q13" s="69"/>
      <c r="R13" s="69"/>
      <c r="S13" s="69"/>
      <c r="T13" s="69"/>
      <c r="U13" s="69"/>
      <c r="V13" s="69"/>
      <c r="W13" s="69"/>
      <c r="X13" s="69"/>
      <c r="Y13" s="69"/>
      <c r="Z13" s="69"/>
      <c r="AA13" s="69"/>
      <c r="AB13" s="69"/>
      <c r="AC13" s="69"/>
      <c r="AD13" s="69"/>
      <c r="AE13" s="69"/>
      <c r="AF13" s="69"/>
      <c r="AG13" s="69"/>
      <c r="AH13" s="69"/>
      <c r="AI13" s="69"/>
      <c r="AJ13" s="69"/>
      <c r="AK13" s="69"/>
    </row>
    <row r="14" spans="1:37" ht="19" customHeight="1" x14ac:dyDescent="0.15">
      <c r="A14" s="4"/>
      <c r="B14" s="12" t="s">
        <v>35</v>
      </c>
      <c r="C14" s="1">
        <v>1.5</v>
      </c>
      <c r="D14" s="8" t="s">
        <v>3</v>
      </c>
      <c r="E14" s="36" t="s">
        <v>49</v>
      </c>
      <c r="N14" s="30"/>
      <c r="O14" s="30"/>
      <c r="P14" s="30"/>
      <c r="Q14" s="69"/>
      <c r="R14" s="69"/>
      <c r="S14" s="69"/>
      <c r="T14" s="69"/>
      <c r="U14" s="69"/>
      <c r="V14" s="69"/>
      <c r="W14" s="69"/>
      <c r="X14" s="69"/>
      <c r="Y14" s="69"/>
      <c r="Z14" s="69"/>
      <c r="AA14" s="69"/>
      <c r="AB14" s="69"/>
      <c r="AC14" s="69"/>
      <c r="AD14" s="69"/>
      <c r="AE14" s="69"/>
      <c r="AF14" s="69"/>
      <c r="AG14" s="69"/>
      <c r="AH14" s="69"/>
      <c r="AI14" s="69"/>
      <c r="AJ14" s="69"/>
      <c r="AK14" s="69"/>
    </row>
    <row r="15" spans="1:37" ht="19" customHeight="1" x14ac:dyDescent="0.15">
      <c r="B15" s="12" t="s">
        <v>4</v>
      </c>
      <c r="C15" s="14">
        <v>1</v>
      </c>
      <c r="D15" s="8" t="s">
        <v>3</v>
      </c>
      <c r="E15" s="37" t="s">
        <v>50</v>
      </c>
      <c r="N15" s="30"/>
      <c r="O15" s="30"/>
      <c r="P15" s="30"/>
      <c r="Q15" s="69"/>
      <c r="R15" s="75"/>
      <c r="S15" s="75"/>
      <c r="T15" s="76" t="s">
        <v>40</v>
      </c>
      <c r="U15" s="76"/>
      <c r="V15" s="69"/>
      <c r="W15" s="69"/>
      <c r="X15" s="69"/>
      <c r="Y15" s="69"/>
      <c r="Z15" s="69"/>
      <c r="AA15" s="69"/>
      <c r="AC15" s="69"/>
      <c r="AD15" s="69"/>
      <c r="AE15" s="69"/>
      <c r="AJ15" s="69"/>
      <c r="AK15" s="69"/>
    </row>
    <row r="16" spans="1:37" ht="19" customHeight="1" x14ac:dyDescent="0.15">
      <c r="A16" s="8"/>
      <c r="B16" s="2" t="s">
        <v>47</v>
      </c>
      <c r="C16" s="110" t="s">
        <v>35</v>
      </c>
      <c r="D16" s="26" t="s">
        <v>30</v>
      </c>
      <c r="E16" s="11"/>
      <c r="F16" s="4"/>
      <c r="G16" s="4"/>
      <c r="H16" s="67"/>
      <c r="K16" s="30"/>
      <c r="L16" s="30"/>
      <c r="M16" s="67"/>
      <c r="N16" s="30"/>
      <c r="O16" s="30"/>
      <c r="P16" s="30"/>
      <c r="Q16" s="69"/>
      <c r="R16" s="59" t="s">
        <v>39</v>
      </c>
      <c r="S16" s="60" t="s">
        <v>38</v>
      </c>
      <c r="T16" s="61" t="s">
        <v>37</v>
      </c>
      <c r="U16" s="62" t="s">
        <v>36</v>
      </c>
      <c r="V16" s="69"/>
      <c r="W16" s="69"/>
      <c r="X16" s="69"/>
      <c r="Y16" s="69"/>
      <c r="Z16" s="69"/>
      <c r="AA16" s="69"/>
      <c r="AB16" s="69"/>
      <c r="AC16" s="69"/>
      <c r="AD16" s="69"/>
      <c r="AE16" s="69"/>
      <c r="AJ16" s="69"/>
      <c r="AK16" s="69"/>
    </row>
    <row r="17" spans="1:37" ht="19" customHeight="1" x14ac:dyDescent="0.15">
      <c r="A17" s="8"/>
      <c r="B17" s="9"/>
      <c r="C17" s="11"/>
      <c r="D17" s="11"/>
      <c r="E17" s="11"/>
      <c r="F17" s="11"/>
      <c r="G17" s="4"/>
      <c r="H17" s="67"/>
      <c r="K17" s="30"/>
      <c r="L17" s="30"/>
      <c r="M17" s="67"/>
      <c r="N17" s="30"/>
      <c r="O17" s="30"/>
      <c r="P17" s="30"/>
      <c r="Q17" s="69"/>
      <c r="R17" s="63">
        <v>1</v>
      </c>
      <c r="S17" s="64">
        <v>10</v>
      </c>
      <c r="T17" s="64">
        <f t="shared" ref="T17:T30" si="0">R17*S17</f>
        <v>10</v>
      </c>
      <c r="U17" s="65">
        <f t="shared" ref="U17:U30" si="1">T17*3.6</f>
        <v>36</v>
      </c>
      <c r="V17" s="69"/>
      <c r="W17" s="69"/>
      <c r="X17" s="69"/>
      <c r="Y17" s="69"/>
      <c r="Z17" s="69"/>
      <c r="AA17" s="69"/>
      <c r="AB17" s="77"/>
      <c r="AC17" s="69"/>
      <c r="AD17" s="69"/>
      <c r="AE17" s="69"/>
      <c r="AF17" s="77"/>
      <c r="AG17" s="77"/>
      <c r="AH17" s="77"/>
      <c r="AI17" s="77"/>
      <c r="AJ17" s="69"/>
      <c r="AK17" s="69"/>
    </row>
    <row r="18" spans="1:37" ht="19" customHeight="1" x14ac:dyDescent="0.15">
      <c r="A18" s="7" t="s">
        <v>5</v>
      </c>
      <c r="B18" s="19" t="s">
        <v>6</v>
      </c>
      <c r="C18" s="23"/>
      <c r="D18" s="22"/>
      <c r="E18" s="24"/>
      <c r="F18" s="22"/>
      <c r="G18" s="22"/>
      <c r="H18" s="30"/>
      <c r="I18" s="30"/>
      <c r="J18" s="30"/>
      <c r="K18" s="30"/>
      <c r="L18" s="30"/>
      <c r="M18" s="30"/>
      <c r="N18" s="30"/>
      <c r="O18" s="30"/>
      <c r="P18" s="30"/>
      <c r="Q18" s="69"/>
      <c r="R18" s="63">
        <v>3</v>
      </c>
      <c r="S18" s="64">
        <v>10</v>
      </c>
      <c r="T18" s="64">
        <f t="shared" si="0"/>
        <v>30</v>
      </c>
      <c r="U18" s="65">
        <f t="shared" si="1"/>
        <v>108</v>
      </c>
      <c r="V18" s="69"/>
      <c r="W18" s="69"/>
      <c r="X18" s="69"/>
      <c r="Y18" s="69"/>
      <c r="Z18" s="69"/>
      <c r="AA18" s="69"/>
      <c r="AB18" s="69"/>
      <c r="AC18" s="69"/>
      <c r="AD18" s="69"/>
      <c r="AE18" s="69"/>
      <c r="AF18" s="69"/>
      <c r="AG18" s="69"/>
      <c r="AH18" s="69"/>
      <c r="AI18" s="69"/>
      <c r="AJ18" s="69"/>
      <c r="AK18" s="69"/>
    </row>
    <row r="19" spans="1:37" ht="19" customHeight="1" x14ac:dyDescent="0.15">
      <c r="A19" s="2"/>
      <c r="B19" s="100" t="s">
        <v>67</v>
      </c>
      <c r="G19" s="8"/>
      <c r="N19" s="30"/>
      <c r="O19" s="30"/>
      <c r="P19" s="67"/>
      <c r="Q19" s="68"/>
      <c r="R19" s="63">
        <v>5</v>
      </c>
      <c r="S19" s="64">
        <v>10</v>
      </c>
      <c r="T19" s="64">
        <f t="shared" si="0"/>
        <v>50</v>
      </c>
      <c r="U19" s="65">
        <f t="shared" si="1"/>
        <v>180</v>
      </c>
      <c r="V19" s="78"/>
      <c r="W19" s="78"/>
      <c r="AB19" s="69"/>
      <c r="AC19" s="78"/>
      <c r="AD19" s="78"/>
      <c r="AF19" s="69"/>
      <c r="AG19" s="69"/>
      <c r="AH19" s="69"/>
      <c r="AI19" s="69"/>
      <c r="AJ19" s="78"/>
      <c r="AK19" s="78"/>
    </row>
    <row r="20" spans="1:37" ht="19" customHeight="1" x14ac:dyDescent="0.15">
      <c r="A20" s="2"/>
      <c r="B20" s="2" t="s">
        <v>43</v>
      </c>
      <c r="C20" s="112">
        <v>5</v>
      </c>
      <c r="D20" s="26" t="s">
        <v>30</v>
      </c>
      <c r="E20" s="114" t="s">
        <v>71</v>
      </c>
      <c r="F20" s="114"/>
      <c r="G20" s="8"/>
      <c r="N20" s="30"/>
      <c r="O20" s="30"/>
      <c r="P20" s="67"/>
      <c r="Q20" s="68"/>
      <c r="R20" s="63">
        <v>10</v>
      </c>
      <c r="S20" s="64">
        <v>10</v>
      </c>
      <c r="T20" s="64">
        <f t="shared" si="0"/>
        <v>100</v>
      </c>
      <c r="U20" s="65">
        <f t="shared" si="1"/>
        <v>360</v>
      </c>
      <c r="V20" s="79"/>
      <c r="W20" s="79"/>
      <c r="AB20" s="69"/>
      <c r="AC20" s="79"/>
      <c r="AD20" s="79"/>
      <c r="AF20" s="69"/>
      <c r="AG20" s="69"/>
      <c r="AH20" s="69"/>
      <c r="AI20" s="69"/>
      <c r="AJ20" s="79"/>
      <c r="AK20" s="79"/>
    </row>
    <row r="21" spans="1:37" ht="19" customHeight="1" x14ac:dyDescent="0.15">
      <c r="A21" s="2"/>
      <c r="B21" s="42" t="s">
        <v>29</v>
      </c>
      <c r="C21" s="38">
        <f>VLOOKUP(C16,B13:C15,2, FALSE)</f>
        <v>1.5</v>
      </c>
      <c r="G21" s="8"/>
      <c r="N21" s="30"/>
      <c r="O21" s="30"/>
      <c r="P21" s="67"/>
      <c r="Q21" s="68"/>
      <c r="R21" s="63">
        <v>15</v>
      </c>
      <c r="S21" s="64">
        <v>10</v>
      </c>
      <c r="T21" s="64">
        <f t="shared" si="0"/>
        <v>150</v>
      </c>
      <c r="U21" s="65">
        <f t="shared" si="1"/>
        <v>540</v>
      </c>
      <c r="V21" s="75"/>
      <c r="W21" s="75"/>
      <c r="AC21" s="75"/>
      <c r="AD21" s="75"/>
      <c r="AJ21" s="75"/>
      <c r="AK21" s="75"/>
    </row>
    <row r="22" spans="1:37" ht="19" customHeight="1" x14ac:dyDescent="0.15">
      <c r="A22" s="2"/>
      <c r="B22" s="35" t="s">
        <v>44</v>
      </c>
      <c r="C22" s="39">
        <f>C20-C21</f>
        <v>3.5</v>
      </c>
      <c r="G22" s="4"/>
      <c r="H22" s="67"/>
      <c r="K22" s="30"/>
      <c r="L22" s="30"/>
      <c r="M22" s="67"/>
      <c r="N22" s="30"/>
      <c r="O22" s="30"/>
      <c r="P22" s="67"/>
      <c r="Q22" s="68"/>
      <c r="R22" s="63">
        <v>23</v>
      </c>
      <c r="S22" s="64">
        <v>10</v>
      </c>
      <c r="T22" s="64">
        <f t="shared" si="0"/>
        <v>230</v>
      </c>
      <c r="U22" s="65">
        <f t="shared" si="1"/>
        <v>828</v>
      </c>
      <c r="V22" s="75"/>
      <c r="W22" s="75"/>
      <c r="AB22" s="69"/>
      <c r="AC22" s="75"/>
      <c r="AD22" s="75"/>
      <c r="AJ22" s="75"/>
      <c r="AK22" s="75"/>
    </row>
    <row r="23" spans="1:37" ht="19" customHeight="1" x14ac:dyDescent="0.15">
      <c r="H23" s="67"/>
      <c r="K23" s="30"/>
      <c r="L23" s="30"/>
      <c r="M23" s="67"/>
      <c r="N23" s="30"/>
      <c r="O23" s="30"/>
      <c r="P23" s="67"/>
      <c r="Q23" s="68"/>
      <c r="R23" s="63">
        <v>25</v>
      </c>
      <c r="S23" s="64">
        <v>10</v>
      </c>
      <c r="T23" s="64">
        <f t="shared" si="0"/>
        <v>250</v>
      </c>
      <c r="U23" s="65">
        <f t="shared" si="1"/>
        <v>900</v>
      </c>
      <c r="V23" s="75"/>
      <c r="W23" s="75"/>
      <c r="AB23" s="77"/>
      <c r="AC23" s="75"/>
      <c r="AD23" s="75"/>
      <c r="AF23" s="77"/>
      <c r="AG23" s="77"/>
      <c r="AH23" s="77"/>
      <c r="AI23" s="77"/>
      <c r="AJ23" s="75"/>
      <c r="AK23" s="75"/>
    </row>
    <row r="24" spans="1:37" ht="19" customHeight="1" x14ac:dyDescent="0.15">
      <c r="A24" s="7" t="s">
        <v>41</v>
      </c>
      <c r="B24" s="19" t="s">
        <v>42</v>
      </c>
      <c r="C24" s="19"/>
      <c r="D24" s="22"/>
      <c r="E24" s="22"/>
      <c r="F24" s="22"/>
      <c r="G24" s="22"/>
      <c r="H24" s="30"/>
      <c r="I24" s="30"/>
      <c r="J24" s="30"/>
      <c r="K24" s="30"/>
      <c r="L24" s="30"/>
      <c r="M24" s="30"/>
      <c r="N24" s="30"/>
      <c r="O24" s="30"/>
      <c r="P24" s="67"/>
      <c r="Q24" s="68"/>
      <c r="R24" s="63">
        <v>30</v>
      </c>
      <c r="S24" s="64">
        <v>10</v>
      </c>
      <c r="T24" s="64">
        <f t="shared" si="0"/>
        <v>300</v>
      </c>
      <c r="U24" s="65">
        <f t="shared" si="1"/>
        <v>1080</v>
      </c>
      <c r="V24" s="75"/>
      <c r="W24" s="75"/>
      <c r="AB24" s="69"/>
      <c r="AC24" s="75"/>
      <c r="AD24" s="75"/>
      <c r="AF24" s="69"/>
      <c r="AG24" s="69"/>
      <c r="AH24" s="69"/>
      <c r="AI24" s="69"/>
      <c r="AJ24" s="75"/>
      <c r="AK24" s="75"/>
    </row>
    <row r="25" spans="1:37" ht="19" customHeight="1" x14ac:dyDescent="0.15">
      <c r="A25" s="4"/>
      <c r="B25" s="101" t="s">
        <v>66</v>
      </c>
      <c r="D25" s="12"/>
      <c r="E25" s="13"/>
      <c r="F25" s="8"/>
      <c r="G25" s="15"/>
      <c r="H25" s="67"/>
      <c r="I25" s="30"/>
      <c r="J25" s="67"/>
      <c r="K25" s="67"/>
      <c r="L25" s="67"/>
      <c r="M25" s="67"/>
      <c r="N25" s="30"/>
      <c r="O25" s="30"/>
      <c r="P25" s="67"/>
      <c r="Q25" s="68"/>
      <c r="R25" s="63">
        <v>35</v>
      </c>
      <c r="S25" s="64">
        <v>11</v>
      </c>
      <c r="T25" s="64">
        <f t="shared" si="0"/>
        <v>385</v>
      </c>
      <c r="U25" s="65">
        <f t="shared" si="1"/>
        <v>1386</v>
      </c>
      <c r="V25" s="75"/>
      <c r="W25" s="75"/>
      <c r="AC25" s="75"/>
      <c r="AD25" s="75"/>
      <c r="AJ25" s="75"/>
      <c r="AK25" s="75"/>
    </row>
    <row r="26" spans="1:37" ht="19" customHeight="1" x14ac:dyDescent="0.15">
      <c r="A26" s="8"/>
      <c r="B26" s="99" t="s">
        <v>48</v>
      </c>
      <c r="C26" s="113">
        <v>100</v>
      </c>
      <c r="D26" s="41" t="s">
        <v>30</v>
      </c>
      <c r="E26" s="3">
        <f>VLOOKUP(C26,perperson[],2)</f>
        <v>15</v>
      </c>
      <c r="F26" s="103" t="s">
        <v>72</v>
      </c>
      <c r="G26" s="103"/>
      <c r="H26" s="67"/>
      <c r="I26" s="30"/>
      <c r="J26" s="67"/>
      <c r="K26" s="67"/>
      <c r="L26" s="67"/>
      <c r="M26" s="67"/>
      <c r="N26" s="30"/>
      <c r="O26" s="30"/>
      <c r="P26" s="67"/>
      <c r="Q26" s="68"/>
      <c r="R26" s="63">
        <v>40</v>
      </c>
      <c r="S26" s="64">
        <v>12</v>
      </c>
      <c r="T26" s="64">
        <f t="shared" si="0"/>
        <v>480</v>
      </c>
      <c r="U26" s="65">
        <f t="shared" si="1"/>
        <v>1728</v>
      </c>
      <c r="V26" s="75"/>
      <c r="W26" s="75"/>
      <c r="AC26" s="75"/>
      <c r="AD26" s="75"/>
      <c r="AJ26" s="75"/>
      <c r="AK26" s="75"/>
    </row>
    <row r="27" spans="1:37" ht="19" customHeight="1" x14ac:dyDescent="0.15">
      <c r="H27" s="67"/>
      <c r="I27" s="30"/>
      <c r="J27" s="67"/>
      <c r="K27" s="67"/>
      <c r="L27" s="67"/>
      <c r="M27" s="67"/>
      <c r="N27" s="30"/>
      <c r="O27" s="30"/>
      <c r="P27" s="67"/>
      <c r="Q27" s="68"/>
      <c r="R27" s="63"/>
      <c r="S27" s="64"/>
      <c r="T27" s="64">
        <f t="shared" si="0"/>
        <v>0</v>
      </c>
      <c r="U27" s="65">
        <f t="shared" si="1"/>
        <v>0</v>
      </c>
      <c r="V27" s="75"/>
      <c r="W27" s="75"/>
      <c r="AB27" s="80"/>
      <c r="AC27" s="75"/>
      <c r="AD27" s="75"/>
      <c r="AF27" s="80"/>
      <c r="AG27" s="80"/>
      <c r="AH27" s="80"/>
      <c r="AI27" s="80"/>
      <c r="AJ27" s="75"/>
      <c r="AK27" s="75"/>
    </row>
    <row r="28" spans="1:37" ht="19" customHeight="1" x14ac:dyDescent="0.15">
      <c r="G28" s="17"/>
      <c r="H28" s="67"/>
      <c r="I28" s="30"/>
      <c r="J28" s="67"/>
      <c r="K28" s="67"/>
      <c r="L28" s="67"/>
      <c r="M28" s="67"/>
      <c r="N28" s="30"/>
      <c r="O28" s="30"/>
      <c r="P28" s="67"/>
      <c r="Q28" s="68"/>
      <c r="R28" s="63">
        <v>45</v>
      </c>
      <c r="S28" s="64">
        <v>13</v>
      </c>
      <c r="T28" s="64">
        <f t="shared" si="0"/>
        <v>585</v>
      </c>
      <c r="U28" s="65">
        <f t="shared" si="1"/>
        <v>2106</v>
      </c>
      <c r="V28" s="75"/>
      <c r="W28" s="75"/>
      <c r="AB28" s="77"/>
      <c r="AC28" s="75"/>
      <c r="AD28" s="75"/>
      <c r="AF28" s="77"/>
      <c r="AG28" s="77"/>
      <c r="AH28" s="77"/>
      <c r="AI28" s="77"/>
      <c r="AJ28" s="75"/>
      <c r="AK28" s="75"/>
    </row>
    <row r="29" spans="1:37" ht="19" customHeight="1" x14ac:dyDescent="0.15">
      <c r="A29" s="7" t="s">
        <v>21</v>
      </c>
      <c r="B29" s="19" t="s">
        <v>70</v>
      </c>
      <c r="C29" s="25"/>
      <c r="D29" s="23"/>
      <c r="E29" s="22"/>
      <c r="F29" s="24"/>
      <c r="G29" s="24"/>
      <c r="H29" s="67"/>
      <c r="N29" s="30"/>
      <c r="O29" s="30"/>
      <c r="P29" s="67"/>
      <c r="Q29" s="68"/>
      <c r="R29" s="63">
        <v>50</v>
      </c>
      <c r="S29" s="64">
        <v>14</v>
      </c>
      <c r="T29" s="64">
        <f t="shared" si="0"/>
        <v>700</v>
      </c>
      <c r="U29" s="65">
        <f t="shared" si="1"/>
        <v>2520</v>
      </c>
      <c r="V29" s="75"/>
      <c r="W29" s="75"/>
      <c r="AB29" s="77"/>
      <c r="AC29" s="75"/>
      <c r="AD29" s="75"/>
      <c r="AF29" s="77"/>
      <c r="AG29" s="77"/>
      <c r="AH29" s="77"/>
      <c r="AI29" s="77"/>
      <c r="AJ29" s="75"/>
      <c r="AK29" s="75"/>
    </row>
    <row r="30" spans="1:37" ht="19" customHeight="1" x14ac:dyDescent="0.15">
      <c r="E30" s="105" t="s">
        <v>65</v>
      </c>
      <c r="H30" s="67"/>
      <c r="K30" s="30"/>
      <c r="L30" s="30"/>
      <c r="M30" s="67"/>
      <c r="N30" s="30"/>
      <c r="O30" s="30"/>
      <c r="P30" s="67"/>
      <c r="Q30" s="68"/>
      <c r="R30" s="63">
        <v>100</v>
      </c>
      <c r="S30" s="64">
        <v>15</v>
      </c>
      <c r="T30" s="64">
        <f t="shared" si="0"/>
        <v>1500</v>
      </c>
      <c r="U30" s="65">
        <f t="shared" si="1"/>
        <v>5400</v>
      </c>
      <c r="V30" s="75"/>
      <c r="W30" s="75"/>
      <c r="AB30" s="77"/>
      <c r="AC30" s="75"/>
      <c r="AD30" s="75"/>
      <c r="AF30" s="77"/>
      <c r="AG30" s="77"/>
      <c r="AH30" s="77"/>
      <c r="AI30" s="77"/>
      <c r="AJ30" s="75"/>
      <c r="AK30" s="75"/>
    </row>
    <row r="31" spans="1:37" ht="19" customHeight="1" x14ac:dyDescent="0.15">
      <c r="B31" s="92" t="s">
        <v>68</v>
      </c>
      <c r="C31" s="40">
        <f>C9*C10*C22/(IF(C8="feet", 60,1))</f>
        <v>2100</v>
      </c>
      <c r="D31" s="93" t="str">
        <f>IF(C$8="feet", "CFM", "m3/hr")</f>
        <v>m3/hr</v>
      </c>
      <c r="E31" s="94" t="s">
        <v>59</v>
      </c>
      <c r="F31" s="26" t="s">
        <v>30</v>
      </c>
      <c r="G31" s="115" t="s">
        <v>74</v>
      </c>
      <c r="H31" s="67"/>
      <c r="K31" s="30"/>
      <c r="L31" s="30"/>
      <c r="M31" s="67"/>
      <c r="N31" s="30"/>
      <c r="O31" s="30"/>
      <c r="P31" s="67"/>
      <c r="Q31" s="68"/>
      <c r="V31" s="75"/>
      <c r="W31" s="75"/>
      <c r="AB31" s="77"/>
      <c r="AC31" s="75"/>
      <c r="AD31" s="75"/>
      <c r="AF31" s="77"/>
      <c r="AG31" s="77"/>
      <c r="AH31" s="77"/>
      <c r="AI31" s="77"/>
      <c r="AJ31" s="75"/>
      <c r="AK31" s="75"/>
    </row>
    <row r="32" spans="1:37" ht="19" customHeight="1" x14ac:dyDescent="0.15">
      <c r="G32" s="115"/>
      <c r="H32" s="30"/>
      <c r="I32" s="30"/>
      <c r="J32" s="30"/>
      <c r="K32" s="30"/>
      <c r="L32" s="30"/>
      <c r="M32" s="30"/>
      <c r="N32" s="30"/>
      <c r="O32" s="30"/>
      <c r="P32" s="67"/>
      <c r="Q32" s="68"/>
      <c r="V32" s="75"/>
      <c r="W32" s="75"/>
      <c r="AB32" s="77"/>
      <c r="AC32" s="75"/>
      <c r="AD32" s="75"/>
      <c r="AF32" s="77"/>
      <c r="AG32" s="77"/>
      <c r="AH32" s="77"/>
      <c r="AI32" s="77"/>
      <c r="AJ32" s="75"/>
      <c r="AK32" s="75"/>
    </row>
    <row r="33" spans="1:51" ht="19" customHeight="1" thickBot="1" x14ac:dyDescent="0.2">
      <c r="B33" s="47" t="s">
        <v>58</v>
      </c>
      <c r="C33" s="27" t="s">
        <v>64</v>
      </c>
      <c r="D33" s="27" t="s">
        <v>54</v>
      </c>
      <c r="E33" s="27" t="s">
        <v>32</v>
      </c>
      <c r="F33" s="98" t="s">
        <v>57</v>
      </c>
      <c r="G33" s="115"/>
      <c r="H33" s="30"/>
      <c r="I33" s="30"/>
      <c r="J33" s="30"/>
      <c r="K33" s="30"/>
      <c r="L33" s="30"/>
      <c r="M33" s="30"/>
      <c r="N33" s="30"/>
      <c r="O33" s="106"/>
      <c r="P33" s="107"/>
      <c r="Q33" s="49"/>
      <c r="R33" s="50"/>
      <c r="S33" s="50"/>
      <c r="T33" s="50"/>
      <c r="U33" s="50"/>
      <c r="V33" s="51"/>
      <c r="W33" s="51"/>
      <c r="X33" s="50"/>
      <c r="Y33" s="50"/>
      <c r="Z33" s="50"/>
      <c r="AA33" s="50"/>
      <c r="AB33" s="52"/>
      <c r="AC33" s="51"/>
      <c r="AD33" s="51"/>
      <c r="AE33" s="50"/>
      <c r="AF33" s="52"/>
      <c r="AG33" s="52"/>
      <c r="AH33" s="52"/>
      <c r="AI33" s="52"/>
      <c r="AJ33" s="51"/>
      <c r="AK33" s="51"/>
      <c r="AL33" s="108"/>
    </row>
    <row r="34" spans="1:51" ht="19" customHeight="1" x14ac:dyDescent="0.15">
      <c r="B34" s="48" t="str">
        <f>'RENTAL.Tool'!Q6&amp;" (deposit per unit = £"&amp;'RENTAL.Tool'!Z6&amp;")"</f>
        <v>Blast HEPA purifier (deposit per unit = £350)</v>
      </c>
      <c r="C34" s="45">
        <f>IF($E$31="LOW",R36,IF($E$31="MEDIUM",Y36,AF36))</f>
        <v>3</v>
      </c>
      <c r="D34" s="46">
        <f>IF($E$31="LOW",T36,IF($E$31="MEDIUM",AA36,AH36))</f>
        <v>510</v>
      </c>
      <c r="E34" s="45" t="str">
        <f>IF($E$31="LOW",S36,IF($E$31="MEDIUM",Z36,AG36))</f>
        <v>43 dB</v>
      </c>
      <c r="F34" s="96" t="str">
        <f>IF($E$31="LOW",V36,IF($E$31="MEDIUM",AC36,AJ36))</f>
        <v>2850 m3/hr</v>
      </c>
      <c r="G34" s="115"/>
      <c r="H34" s="30"/>
      <c r="I34" s="30"/>
      <c r="J34" s="30"/>
      <c r="K34" s="30"/>
      <c r="L34" s="30"/>
      <c r="M34" s="30"/>
      <c r="N34" s="30"/>
      <c r="O34" s="107"/>
      <c r="P34" s="49"/>
      <c r="Q34" s="53"/>
      <c r="R34" s="118" t="s">
        <v>25</v>
      </c>
      <c r="S34" s="118"/>
      <c r="T34" s="118"/>
      <c r="U34" s="118"/>
      <c r="V34" s="118"/>
      <c r="W34" s="54"/>
      <c r="X34" s="118" t="s">
        <v>28</v>
      </c>
      <c r="Y34" s="118"/>
      <c r="Z34" s="118"/>
      <c r="AA34" s="118"/>
      <c r="AB34" s="118"/>
      <c r="AC34" s="54"/>
      <c r="AD34" s="54"/>
      <c r="AE34" s="118" t="s">
        <v>27</v>
      </c>
      <c r="AF34" s="118"/>
      <c r="AG34" s="118"/>
      <c r="AH34" s="118"/>
      <c r="AI34" s="118"/>
      <c r="AJ34" s="54"/>
      <c r="AK34" s="108"/>
      <c r="AL34" s="108"/>
      <c r="AM34" s="31"/>
      <c r="AO34" s="29"/>
      <c r="AY34" s="3"/>
    </row>
    <row r="35" spans="1:51" ht="19" customHeight="1" x14ac:dyDescent="0.15">
      <c r="B35" s="48" t="str">
        <f>'RENTAL.Tool'!Q7&amp;" (deposit per unit = £"&amp;'RENTAL.Tool'!Z7&amp;")"</f>
        <v>Blast Mini HEPA purifier (deposit per unit = £220)</v>
      </c>
      <c r="C35" s="43">
        <f>IF($E$31="LOW",R37,IF($E$31="MEDIUM",Y37,AF37))</f>
        <v>3</v>
      </c>
      <c r="D35" s="44">
        <f>IF($E$31="LOW",T37,IF($E$31="MEDIUM",AA37,AH37))</f>
        <v>345</v>
      </c>
      <c r="E35" s="43" t="str">
        <f>IF($E$31="LOW",S37,IF($E$31="MEDIUM",Z37,AG37))</f>
        <v>49 dB</v>
      </c>
      <c r="F35" s="95" t="str">
        <f>IF($E$31="LOW",V37,IF($E$31="MEDIUM",AC37,AJ37))</f>
        <v>2220 m3/hr</v>
      </c>
      <c r="G35" s="115"/>
      <c r="H35" s="30"/>
      <c r="I35" s="30"/>
      <c r="J35" s="30"/>
      <c r="K35" s="30"/>
      <c r="L35" s="30"/>
      <c r="M35" s="30"/>
      <c r="N35" s="30"/>
      <c r="O35" s="107"/>
      <c r="P35" s="52"/>
      <c r="Q35" s="54"/>
      <c r="R35" s="54" t="s">
        <v>23</v>
      </c>
      <c r="S35" s="54" t="s">
        <v>24</v>
      </c>
      <c r="T35" s="54" t="s">
        <v>54</v>
      </c>
      <c r="U35" s="54" t="s">
        <v>55</v>
      </c>
      <c r="V35" s="54" t="s">
        <v>57</v>
      </c>
      <c r="W35" s="55"/>
      <c r="X35" s="54"/>
      <c r="Y35" s="54" t="s">
        <v>23</v>
      </c>
      <c r="Z35" s="54" t="s">
        <v>24</v>
      </c>
      <c r="AA35" s="54" t="s">
        <v>26</v>
      </c>
      <c r="AB35" s="54" t="s">
        <v>55</v>
      </c>
      <c r="AC35" s="54" t="s">
        <v>57</v>
      </c>
      <c r="AD35" s="55"/>
      <c r="AE35" s="54"/>
      <c r="AF35" s="54" t="s">
        <v>23</v>
      </c>
      <c r="AG35" s="54" t="s">
        <v>24</v>
      </c>
      <c r="AH35" s="54" t="s">
        <v>26</v>
      </c>
      <c r="AI35" s="54" t="s">
        <v>55</v>
      </c>
      <c r="AJ35" s="54" t="s">
        <v>57</v>
      </c>
      <c r="AK35" s="108"/>
      <c r="AL35" s="108"/>
      <c r="AM35" s="31"/>
      <c r="AO35" s="29"/>
      <c r="AY35" s="3"/>
    </row>
    <row r="36" spans="1:51" ht="19" customHeight="1" x14ac:dyDescent="0.15">
      <c r="B36" s="48" t="str">
        <f>'RENTAL.Tool'!Q8&amp;" (deposit per unit = £"&amp;'RENTAL.Tool'!Z8&amp;")"</f>
        <v>SA600 (deposit per unit = £95)</v>
      </c>
      <c r="C36" s="43">
        <f>IF($E$31="LOW",S38,IF($E$31="MEDIUM",Z38,AG38))</f>
        <v>5</v>
      </c>
      <c r="D36" s="44">
        <f>IF($E$31="LOW",U38,IF($E$31="MEDIUM",AB38,AI38))</f>
        <v>375</v>
      </c>
      <c r="E36" s="43" t="str">
        <f>IF($E$31="LOW",T38,IF($E$31="MEDIUM",AA38,AH38))</f>
        <v>52 dB</v>
      </c>
      <c r="F36" s="97" t="str">
        <f>IF($E$31="LOW",W38,IF($E$31="MEDIUM",AD38,AK38))</f>
        <v>2350 m3/hr</v>
      </c>
      <c r="G36" s="115"/>
      <c r="H36" s="30"/>
      <c r="I36" s="30"/>
      <c r="J36" s="30"/>
      <c r="K36" s="30"/>
      <c r="L36" s="30"/>
      <c r="M36" s="30"/>
      <c r="N36" s="30"/>
      <c r="O36" s="107"/>
      <c r="P36" s="56" t="str">
        <f>'RENTAL.Tool'!Q6</f>
        <v>Blast HEPA purifier</v>
      </c>
      <c r="Q36" s="57">
        <f>IF('RENTAL.Tool'!R6=0,"",($C$31/'RENTAL.Tool'!R6))</f>
        <v>4.666666666666667</v>
      </c>
      <c r="R36" s="58">
        <f>(ROUNDUP(Q36,0))</f>
        <v>5</v>
      </c>
      <c r="S36" s="58" t="str">
        <f>IF($C34="N/a","",('RENTAL.Tool'!U6)&amp;" dB")</f>
        <v>29 dB</v>
      </c>
      <c r="T36" s="55">
        <f>IF(R36="N/a","",(R36*'RENTAL.Tool'!$X6))</f>
        <v>850</v>
      </c>
      <c r="U36" s="55">
        <f>IF(R36="N/a","",(R36*'RENTAL.Tool'!$Y6))</f>
        <v>2312.5</v>
      </c>
      <c r="V36" s="55" t="str">
        <f>IF($C34="N/a","",(IF($R36="N/a","",'RENTAL.Tool'!R6*R36&amp;" m3/hr")))</f>
        <v>2250 m3/hr</v>
      </c>
      <c r="W36" s="55"/>
      <c r="X36" s="57">
        <f>IF('RENTAL.Tool'!R6=0,"",($C$31/'RENTAL.Tool'!S6))</f>
        <v>3.0882352941176472</v>
      </c>
      <c r="Y36" s="58">
        <f>(ROUNDUP(X36,0))</f>
        <v>4</v>
      </c>
      <c r="Z36" s="58" t="str">
        <f>IF(Y36="N/a", "",('RENTAL.Tool'!V6)&amp;" dB")</f>
        <v>37 dB</v>
      </c>
      <c r="AA36" s="55">
        <f>IF(Y36="N/a","",(Y36*'RENTAL.Tool'!$X6))</f>
        <v>680</v>
      </c>
      <c r="AB36" s="55">
        <f>IF(Y36="N/a","",(Y36*'RENTAL.Tool'!$Y6))</f>
        <v>1850</v>
      </c>
      <c r="AC36" s="55" t="str">
        <f>IF($C34="N/a","",(IF($Y36="N/a","",'RENTAL.Tool'!S6*Y36&amp;" m3/hr")))</f>
        <v>2720 m3/hr</v>
      </c>
      <c r="AD36" s="55"/>
      <c r="AE36" s="57">
        <f>$C$31/'RENTAL.Tool'!T6</f>
        <v>2.2105263157894739</v>
      </c>
      <c r="AF36" s="58">
        <f>(ROUNDUP(AE36,0))</f>
        <v>3</v>
      </c>
      <c r="AG36" s="58" t="str">
        <f>IF(AF36="N/a", "",('RENTAL.Tool'!W6)&amp;" dB")</f>
        <v>43 dB</v>
      </c>
      <c r="AH36" s="55">
        <f>IF(AF36="N/a","",(AF36*'RENTAL.Tool'!$X6))</f>
        <v>510</v>
      </c>
      <c r="AI36" s="55">
        <f>IF(AF36="N/a","",(AF36*'RENTAL.Tool'!$Y6))</f>
        <v>1387.5</v>
      </c>
      <c r="AJ36" s="55" t="str">
        <f>IF($C34="N/a","",(IF($AF36="N/a","",'RENTAL.Tool'!T6*AF36&amp;" m3/hr")))</f>
        <v>2850 m3/hr</v>
      </c>
      <c r="AK36" s="108"/>
      <c r="AL36" s="108"/>
      <c r="AM36" s="31"/>
      <c r="AO36" s="29"/>
      <c r="AY36" s="3"/>
    </row>
    <row r="37" spans="1:51" ht="19" customHeight="1" x14ac:dyDescent="0.15">
      <c r="E37" s="105" t="s">
        <v>65</v>
      </c>
      <c r="G37" s="115"/>
      <c r="H37" s="30"/>
      <c r="I37" s="30"/>
      <c r="J37" s="30"/>
      <c r="K37" s="30"/>
      <c r="L37" s="30"/>
      <c r="M37" s="30"/>
      <c r="N37" s="30"/>
      <c r="O37" s="107"/>
      <c r="P37" s="56" t="str">
        <f>'RENTAL.Tool'!Q7</f>
        <v>Blast Mini HEPA purifier</v>
      </c>
      <c r="Q37" s="57">
        <f>IF('RENTAL.Tool'!R7=0,"",($C$31/'RENTAL.Tool'!R7))</f>
        <v>6.1764705882352944</v>
      </c>
      <c r="R37" s="58">
        <f>(ROUNDUP(Q37,0))</f>
        <v>7</v>
      </c>
      <c r="S37" s="58" t="str">
        <f>IF($C35="N/a","",('RENTAL.Tool'!U7)&amp;" dB")</f>
        <v>36 dB</v>
      </c>
      <c r="T37" s="55">
        <f>IF(R37="N/a","",(R37*'RENTAL.Tool'!$X7))</f>
        <v>805</v>
      </c>
      <c r="U37" s="55">
        <f>IF(R37="N/a","",(R37*'RENTAL.Tool'!$Y7))</f>
        <v>2135</v>
      </c>
      <c r="V37" s="55" t="str">
        <f>IF($C35="N/a","",(IF($R37="N/a","",'RENTAL.Tool'!R7*R37&amp;" m3/hr")))</f>
        <v>2380 m3/hr</v>
      </c>
      <c r="W37" s="55"/>
      <c r="X37" s="57">
        <f>IF('RENTAL.Tool'!R7=0,"",($C$31/'RENTAL.Tool'!S7))</f>
        <v>4.666666666666667</v>
      </c>
      <c r="Y37" s="58">
        <f>(ROUNDUP(X37,0))</f>
        <v>5</v>
      </c>
      <c r="Z37" s="58" t="str">
        <f>IF(Y37="N/a", "",('RENTAL.Tool'!V7)&amp;" dB")</f>
        <v>43 dB</v>
      </c>
      <c r="AA37" s="55">
        <f>IF(Y37="N/a","",(Y37*'RENTAL.Tool'!$X7))</f>
        <v>575</v>
      </c>
      <c r="AB37" s="55">
        <f>IF(Y37="N/a","",(Y37*'RENTAL.Tool'!$Y7))</f>
        <v>1525</v>
      </c>
      <c r="AC37" s="55" t="str">
        <f>IF($C35="N/a","",(IF($Y37="N/a","",'RENTAL.Tool'!S7*Y37&amp;" m3/hr")))</f>
        <v>2250 m3/hr</v>
      </c>
      <c r="AD37" s="55"/>
      <c r="AE37" s="57">
        <f>$C$31/'RENTAL.Tool'!T7</f>
        <v>2.8378378378378377</v>
      </c>
      <c r="AF37" s="58">
        <f>(ROUNDUP(AE37,0))</f>
        <v>3</v>
      </c>
      <c r="AG37" s="58" t="str">
        <f>IF(AF37="N/a", "",('RENTAL.Tool'!W7)&amp;" dB")</f>
        <v>49 dB</v>
      </c>
      <c r="AH37" s="55">
        <f>IF(AF37="N/a","",(AF37*'RENTAL.Tool'!$X7))</f>
        <v>345</v>
      </c>
      <c r="AI37" s="55">
        <f>IF(AF37="N/a","",(AF37*'RENTAL.Tool'!$Y7))</f>
        <v>915</v>
      </c>
      <c r="AJ37" s="55" t="str">
        <f>IF($C35="N/a","",(IF($AF37="N/a","",'RENTAL.Tool'!T7*AF37&amp;" m3/hr")))</f>
        <v>2220 m3/hr</v>
      </c>
      <c r="AK37" s="108"/>
      <c r="AL37" s="108"/>
      <c r="AM37" s="31"/>
      <c r="AO37" s="29"/>
      <c r="AY37" s="3"/>
    </row>
    <row r="38" spans="1:51" ht="19" customHeight="1" x14ac:dyDescent="0.15">
      <c r="B38" s="92" t="s">
        <v>69</v>
      </c>
      <c r="C38" s="91">
        <f>VLOOKUP(C26,perperson[],4,)</f>
        <v>5400</v>
      </c>
      <c r="D38" s="93" t="str">
        <f>IF(C$8="feet", "CFM", "m3/hr")</f>
        <v>m3/hr</v>
      </c>
      <c r="E38" s="94" t="s">
        <v>59</v>
      </c>
      <c r="F38" s="26" t="s">
        <v>30</v>
      </c>
      <c r="G38" s="115"/>
      <c r="H38" s="30"/>
      <c r="I38" s="30"/>
      <c r="J38" s="30"/>
      <c r="K38" s="30"/>
      <c r="L38" s="30"/>
      <c r="M38" s="30"/>
      <c r="N38" s="30"/>
      <c r="O38" s="106"/>
      <c r="P38" s="107"/>
      <c r="Q38" s="56" t="str">
        <f>'RENTAL.Tool'!Q8</f>
        <v>SA600</v>
      </c>
      <c r="R38" s="57">
        <f>IF('RENTAL.Tool'!R8=0,"",($C$31/'RENTAL.Tool'!R8))</f>
        <v>16.153846153846153</v>
      </c>
      <c r="S38" s="58">
        <f>(ROUNDUP(R38,0))</f>
        <v>17</v>
      </c>
      <c r="T38" s="58" t="str">
        <f>IF($C36="N/a","",('RENTAL.Tool'!U8)&amp;" dB")</f>
        <v>23 dB</v>
      </c>
      <c r="U38" s="55">
        <f>IF(S38="N/a","",(S38*'RENTAL.Tool'!$X8))</f>
        <v>1275</v>
      </c>
      <c r="V38" s="55">
        <f>IF(S38="N/a","",(S38*'RENTAL.Tool'!$Y8))</f>
        <v>3145</v>
      </c>
      <c r="W38" s="55" t="str">
        <f>IF($C36="N/a","",(IF($S38="N/a","",'RENTAL.Tool'!R8*S38&amp;" m3/hr")))</f>
        <v>2210 m3/hr</v>
      </c>
      <c r="X38" s="55"/>
      <c r="Y38" s="57">
        <f>IF('RENTAL.Tool'!R8=0,"",($C$31/'RENTAL.Tool'!S8))</f>
        <v>8.5714285714285712</v>
      </c>
      <c r="Z38" s="58">
        <f>(ROUNDUP(Y38,0))</f>
        <v>9</v>
      </c>
      <c r="AA38" s="58" t="str">
        <f>IF(Z38="N/a", "",('RENTAL.Tool'!V8)&amp;" dB")</f>
        <v>39 dB</v>
      </c>
      <c r="AB38" s="55">
        <f>IF(Z38="N/a","",(Z38*'RENTAL.Tool'!$X8))</f>
        <v>675</v>
      </c>
      <c r="AC38" s="55">
        <f>IF(Z38="N/a","",(Z38*'RENTAL.Tool'!$Y8))</f>
        <v>1665</v>
      </c>
      <c r="AD38" s="55" t="str">
        <f>IF($C36="N/a","",(IF($Z38="N/a","",'RENTAL.Tool'!S8*Z38&amp;" m3/hr")))</f>
        <v>2205 m3/hr</v>
      </c>
      <c r="AE38" s="55"/>
      <c r="AF38" s="57">
        <f>$C$31/'RENTAL.Tool'!T8</f>
        <v>4.4680851063829783</v>
      </c>
      <c r="AG38" s="58">
        <f>(ROUNDUP(AF38,0))</f>
        <v>5</v>
      </c>
      <c r="AH38" s="58" t="str">
        <f>IF(AG38="N/a", "",('RENTAL.Tool'!W8)&amp;" dB")</f>
        <v>52 dB</v>
      </c>
      <c r="AI38" s="55">
        <f>IF(AG38="N/a","",(AG38*'RENTAL.Tool'!$X8))</f>
        <v>375</v>
      </c>
      <c r="AJ38" s="55">
        <f>IF(AG38="N/a","",(AG38*'RENTAL.Tool'!$Y8))</f>
        <v>925</v>
      </c>
      <c r="AK38" s="55" t="str">
        <f>IF($C36="N/a","",(IF($AG38="N/a","",'RENTAL.Tool'!T8*AG38&amp;" m3/hr")))</f>
        <v>2350 m3/hr</v>
      </c>
      <c r="AL38" s="108"/>
    </row>
    <row r="39" spans="1:51" ht="19" customHeight="1" x14ac:dyDescent="0.15">
      <c r="G39" s="115"/>
      <c r="H39" s="30"/>
      <c r="I39" s="30"/>
      <c r="J39" s="30"/>
      <c r="K39" s="30"/>
      <c r="L39" s="30"/>
      <c r="M39" s="30"/>
      <c r="N39" s="30"/>
      <c r="O39" s="106"/>
      <c r="P39" s="107"/>
      <c r="Q39" s="49"/>
      <c r="R39" s="50"/>
      <c r="S39" s="50"/>
      <c r="T39" s="50"/>
      <c r="U39" s="50"/>
      <c r="V39" s="51"/>
      <c r="W39" s="51"/>
      <c r="X39" s="50"/>
      <c r="Y39" s="50"/>
      <c r="Z39" s="50"/>
      <c r="AA39" s="50"/>
      <c r="AB39" s="52"/>
      <c r="AC39" s="51"/>
      <c r="AD39" s="51"/>
      <c r="AE39" s="50"/>
      <c r="AF39" s="52"/>
      <c r="AG39" s="52"/>
      <c r="AH39" s="52"/>
      <c r="AI39" s="52"/>
      <c r="AJ39" s="51"/>
      <c r="AK39" s="51"/>
      <c r="AL39" s="108"/>
    </row>
    <row r="40" spans="1:51" ht="19" customHeight="1" thickBot="1" x14ac:dyDescent="0.2">
      <c r="B40" s="47" t="s">
        <v>58</v>
      </c>
      <c r="C40" s="27" t="s">
        <v>64</v>
      </c>
      <c r="D40" s="27" t="s">
        <v>54</v>
      </c>
      <c r="E40" s="27" t="s">
        <v>32</v>
      </c>
      <c r="F40" s="98" t="s">
        <v>57</v>
      </c>
      <c r="G40" s="115"/>
      <c r="H40" s="30"/>
      <c r="I40" s="30"/>
      <c r="J40" s="30"/>
      <c r="K40" s="30"/>
      <c r="L40" s="30"/>
      <c r="M40" s="30"/>
      <c r="N40" s="30"/>
      <c r="O40" s="106"/>
      <c r="P40" s="107"/>
      <c r="Q40" s="49"/>
      <c r="R40" s="50"/>
      <c r="S40" s="50"/>
      <c r="T40" s="50"/>
      <c r="U40" s="50"/>
      <c r="V40" s="51"/>
      <c r="W40" s="51"/>
      <c r="X40" s="50"/>
      <c r="Y40" s="50"/>
      <c r="Z40" s="50"/>
      <c r="AA40" s="50"/>
      <c r="AB40" s="52"/>
      <c r="AC40" s="51"/>
      <c r="AD40" s="51"/>
      <c r="AE40" s="50"/>
      <c r="AF40" s="52"/>
      <c r="AG40" s="52"/>
      <c r="AH40" s="52"/>
      <c r="AI40" s="52"/>
      <c r="AJ40" s="51"/>
      <c r="AK40" s="51"/>
      <c r="AL40" s="108"/>
    </row>
    <row r="41" spans="1:51" ht="19" customHeight="1" x14ac:dyDescent="0.15">
      <c r="B41" s="48" t="str">
        <f>'RENTAL.Tool'!Q6&amp;" (deposit per unit = £"&amp;'RENTAL.Tool'!Z6&amp;")"</f>
        <v>Blast HEPA purifier (deposit per unit = £350)</v>
      </c>
      <c r="C41" s="45">
        <f>IF($E$38="LOW",R43,IF($E$38="MEDIUM",Y43,AF43))</f>
        <v>6</v>
      </c>
      <c r="D41" s="46">
        <f>IF($E$31="LOW",T43,IF($E$31="MEDIUM",AA43,AH43))</f>
        <v>1020</v>
      </c>
      <c r="E41" s="45" t="str">
        <f>IF($E$31="LOW",S43,IF($E$31="MEDIUM",Z43,AG43))</f>
        <v>43 dB</v>
      </c>
      <c r="F41" s="96" t="str">
        <f>IF($E$31="LOW",V43,IF($E$31="MEDIUM",AC43,AJ43))</f>
        <v>5700 m3/hr</v>
      </c>
      <c r="G41" s="115"/>
      <c r="H41" s="30"/>
      <c r="I41" s="30"/>
      <c r="J41" s="30"/>
      <c r="K41" s="30"/>
      <c r="L41" s="30"/>
      <c r="M41" s="30"/>
      <c r="N41" s="30"/>
      <c r="O41" s="107"/>
      <c r="P41" s="49"/>
      <c r="Q41" s="53"/>
      <c r="R41" s="118" t="s">
        <v>25</v>
      </c>
      <c r="S41" s="118"/>
      <c r="T41" s="118"/>
      <c r="U41" s="118"/>
      <c r="V41" s="118"/>
      <c r="W41" s="54"/>
      <c r="X41" s="118" t="s">
        <v>28</v>
      </c>
      <c r="Y41" s="118"/>
      <c r="Z41" s="118"/>
      <c r="AA41" s="118"/>
      <c r="AB41" s="118"/>
      <c r="AC41" s="54"/>
      <c r="AD41" s="54"/>
      <c r="AE41" s="118" t="s">
        <v>27</v>
      </c>
      <c r="AF41" s="118"/>
      <c r="AG41" s="118"/>
      <c r="AH41" s="118"/>
      <c r="AI41" s="118"/>
      <c r="AJ41" s="54"/>
      <c r="AK41" s="108"/>
      <c r="AL41" s="108"/>
      <c r="AM41" s="31"/>
      <c r="AO41" s="29"/>
      <c r="AY41" s="3"/>
    </row>
    <row r="42" spans="1:51" ht="19" customHeight="1" x14ac:dyDescent="0.15">
      <c r="B42" s="48" t="str">
        <f>'RENTAL.Tool'!Q7&amp;" (deposit per unit = £"&amp;'RENTAL.Tool'!Z7&amp;")"</f>
        <v>Blast Mini HEPA purifier (deposit per unit = £220)</v>
      </c>
      <c r="C42" s="43">
        <f>IF($E$38="LOW",R44,IF($E$38="MEDIUM",Y44,AF44))</f>
        <v>8</v>
      </c>
      <c r="D42" s="44">
        <f>IF($E$31="LOW",T44,IF($E$31="MEDIUM",AA44,AH44))</f>
        <v>920</v>
      </c>
      <c r="E42" s="43" t="str">
        <f>IF($E$31="LOW",S44,IF($E$31="MEDIUM",Z44,AG44))</f>
        <v>49 dB</v>
      </c>
      <c r="F42" s="95" t="str">
        <f>IF($E$31="LOW",V44,IF($E$31="MEDIUM",AC44,AJ44))</f>
        <v>5920 m3/hr</v>
      </c>
      <c r="G42" s="115"/>
      <c r="H42" s="30"/>
      <c r="I42" s="30"/>
      <c r="J42" s="30"/>
      <c r="K42" s="30"/>
      <c r="L42" s="30"/>
      <c r="M42" s="30"/>
      <c r="N42" s="30"/>
      <c r="O42" s="107"/>
      <c r="P42" s="52"/>
      <c r="Q42" s="54"/>
      <c r="R42" s="54" t="s">
        <v>23</v>
      </c>
      <c r="S42" s="54" t="s">
        <v>24</v>
      </c>
      <c r="T42" s="54" t="s">
        <v>54</v>
      </c>
      <c r="U42" s="54" t="s">
        <v>55</v>
      </c>
      <c r="V42" s="54" t="s">
        <v>57</v>
      </c>
      <c r="W42" s="55"/>
      <c r="X42" s="54"/>
      <c r="Y42" s="54" t="s">
        <v>23</v>
      </c>
      <c r="Z42" s="54" t="s">
        <v>24</v>
      </c>
      <c r="AA42" s="54" t="s">
        <v>26</v>
      </c>
      <c r="AB42" s="54" t="s">
        <v>55</v>
      </c>
      <c r="AC42" s="54" t="s">
        <v>57</v>
      </c>
      <c r="AD42" s="55"/>
      <c r="AE42" s="54"/>
      <c r="AF42" s="54" t="s">
        <v>23</v>
      </c>
      <c r="AG42" s="54" t="s">
        <v>24</v>
      </c>
      <c r="AH42" s="54" t="s">
        <v>26</v>
      </c>
      <c r="AI42" s="54" t="s">
        <v>55</v>
      </c>
      <c r="AJ42" s="54" t="s">
        <v>57</v>
      </c>
      <c r="AK42" s="108"/>
      <c r="AL42" s="108"/>
      <c r="AM42" s="31"/>
      <c r="AO42" s="29"/>
      <c r="AY42" s="3"/>
    </row>
    <row r="43" spans="1:51" ht="19" customHeight="1" x14ac:dyDescent="0.15">
      <c r="B43" s="48" t="str">
        <f>'RENTAL.Tool'!Q8&amp;" (deposit per unit = £"&amp;'RENTAL.Tool'!Z8&amp;")"</f>
        <v>SA600 (deposit per unit = £95)</v>
      </c>
      <c r="C43" s="43">
        <f>IF($E$38="LOW",S45,IF($E$38="MEDIUM",Z45,AG45))</f>
        <v>12</v>
      </c>
      <c r="D43" s="44">
        <f>IF($E$31="LOW",U45,IF($E$31="MEDIUM",AB45,AI45))</f>
        <v>900</v>
      </c>
      <c r="E43" s="43" t="str">
        <f>IF($E$31="LOW",T45,IF($E$31="MEDIUM",AA45,AH45))</f>
        <v>52 dB</v>
      </c>
      <c r="F43" s="97" t="str">
        <f>IF($E$31="LOW",W45,IF($E$31="MEDIUM",AD45,AK45))</f>
        <v>5640 m3/hr</v>
      </c>
      <c r="G43" s="115"/>
      <c r="H43" s="30"/>
      <c r="I43" s="30"/>
      <c r="J43" s="30"/>
      <c r="K43" s="30"/>
      <c r="L43" s="30"/>
      <c r="M43" s="30"/>
      <c r="N43" s="30"/>
      <c r="O43" s="107"/>
      <c r="P43" s="56" t="s">
        <v>18</v>
      </c>
      <c r="Q43" s="57">
        <f>IF('RENTAL.Tool'!R$6=0,"",($C$38/'RENTAL.Tool'!R$6))</f>
        <v>12</v>
      </c>
      <c r="R43" s="58">
        <f>(ROUNDUP(Q43,0))</f>
        <v>12</v>
      </c>
      <c r="S43" s="58" t="str">
        <f>IF($C$38="N/a","",('RENTAL.Tool'!U6)&amp;" dB")</f>
        <v>29 dB</v>
      </c>
      <c r="T43" s="55">
        <f>IF(R43="N/a","",(R43*'RENTAL.Tool'!$X6))</f>
        <v>2040</v>
      </c>
      <c r="U43" s="55">
        <f>IF(R43="N/a","",(R43*'RENTAL.Tool'!$Y6))</f>
        <v>5550</v>
      </c>
      <c r="V43" s="55" t="str">
        <f>IF($C38="N/a","",(IF($R43="N/a","",'RENTAL.Tool'!R6*R43&amp;" m3/hr")))</f>
        <v>5400 m3/hr</v>
      </c>
      <c r="W43" s="55"/>
      <c r="X43" s="57">
        <f>IF('RENTAL.Tool'!R6=0,"",($C$38/'RENTAL.Tool'!S6))</f>
        <v>7.9411764705882355</v>
      </c>
      <c r="Y43" s="58">
        <f>(ROUNDUP(X43,0))</f>
        <v>8</v>
      </c>
      <c r="Z43" s="58" t="str">
        <f>IF(Y43="N/a", "",('RENTAL.Tool'!V6)&amp;" dB")</f>
        <v>37 dB</v>
      </c>
      <c r="AA43" s="55">
        <f>IF(Y43="N/a","",(Y43*'RENTAL.Tool'!$X6))</f>
        <v>1360</v>
      </c>
      <c r="AB43" s="55">
        <f>IF(Y43="N/a","",(Y43*'RENTAL.Tool'!$Y6))</f>
        <v>3700</v>
      </c>
      <c r="AC43" s="55" t="str">
        <f>IF($C38="N/a","",(IF($Y43="N/a","",'RENTAL.Tool'!S6*Y43&amp;" m3/hr")))</f>
        <v>5440 m3/hr</v>
      </c>
      <c r="AD43" s="55"/>
      <c r="AE43" s="57">
        <f>$C$38/'RENTAL.Tool'!T6</f>
        <v>5.6842105263157894</v>
      </c>
      <c r="AF43" s="58">
        <f>(ROUNDUP(AE43,0))</f>
        <v>6</v>
      </c>
      <c r="AG43" s="58" t="str">
        <f>IF(AF43="N/a", "",('RENTAL.Tool'!W6)&amp;" dB")</f>
        <v>43 dB</v>
      </c>
      <c r="AH43" s="55">
        <f>IF(AF43="N/a","",(AF43*'RENTAL.Tool'!$X6))</f>
        <v>1020</v>
      </c>
      <c r="AI43" s="55">
        <f>IF(AF43="N/a","",(AF43*'RENTAL.Tool'!$Y6))</f>
        <v>2775</v>
      </c>
      <c r="AJ43" s="55" t="str">
        <f>IF($C38="N/a","",(IF($AF43="N/a","",'RENTAL.Tool'!T6*AF43&amp;" m3/hr")))</f>
        <v>5700 m3/hr</v>
      </c>
      <c r="AK43" s="108"/>
      <c r="AL43" s="108"/>
      <c r="AM43" s="31"/>
      <c r="AO43" s="29"/>
      <c r="AY43" s="3"/>
    </row>
    <row r="44" spans="1:51" ht="19" customHeight="1" x14ac:dyDescent="0.15">
      <c r="M44" s="30"/>
      <c r="N44" s="30"/>
      <c r="O44" s="107"/>
      <c r="P44" s="56" t="s">
        <v>17</v>
      </c>
      <c r="Q44" s="57">
        <f>IF('RENTAL.Tool'!R$6=0,"",($C$38/'RENTAL.Tool'!R$6))</f>
        <v>12</v>
      </c>
      <c r="R44" s="58">
        <f>(ROUNDUP(Q44,0))</f>
        <v>12</v>
      </c>
      <c r="S44" s="58" t="str">
        <f>IF($C$38="N/a","",('RENTAL.Tool'!U7)&amp;" dB")</f>
        <v>36 dB</v>
      </c>
      <c r="T44" s="55">
        <f>IF(R44="N/a","",(R44*'RENTAL.Tool'!$X7))</f>
        <v>1380</v>
      </c>
      <c r="U44" s="55">
        <f>IF(R44="N/a","",(R44*'RENTAL.Tool'!$Y7))</f>
        <v>3660</v>
      </c>
      <c r="V44" s="55" t="str">
        <f>IF($E38="N/a","",(IF($R44="N/a","",'RENTAL.Tool'!R7*R44&amp;" m3/hr")))</f>
        <v>4080 m3/hr</v>
      </c>
      <c r="W44" s="55"/>
      <c r="X44" s="57">
        <f>IF('RENTAL.Tool'!R7=0,"",($C$38/'RENTAL.Tool'!S7))</f>
        <v>12</v>
      </c>
      <c r="Y44" s="58">
        <f>(ROUNDUP(X44,0))</f>
        <v>12</v>
      </c>
      <c r="Z44" s="58" t="str">
        <f>IF(Y44="N/a", "",('RENTAL.Tool'!V7)&amp;" dB")</f>
        <v>43 dB</v>
      </c>
      <c r="AA44" s="55">
        <f>IF(Y44="N/a","",(Y44*'RENTAL.Tool'!$X7))</f>
        <v>1380</v>
      </c>
      <c r="AB44" s="55">
        <f>IF(Y44="N/a","",(Y44*'RENTAL.Tool'!$Y7))</f>
        <v>3660</v>
      </c>
      <c r="AC44" s="55" t="str">
        <f>IF($E38="N/a","",(IF($Y44="N/a","",'RENTAL.Tool'!S7*Y44&amp;" m3/hr")))</f>
        <v>5400 m3/hr</v>
      </c>
      <c r="AD44" s="55"/>
      <c r="AE44" s="57">
        <f>$C$38/'RENTAL.Tool'!T7</f>
        <v>7.2972972972972974</v>
      </c>
      <c r="AF44" s="58">
        <f>(ROUNDUP(AE44,0))</f>
        <v>8</v>
      </c>
      <c r="AG44" s="58" t="str">
        <f>IF(AF44="N/a", "",('RENTAL.Tool'!W7)&amp;" dB")</f>
        <v>49 dB</v>
      </c>
      <c r="AH44" s="55">
        <f>IF(AF44="N/a","",(AF44*'RENTAL.Tool'!$X7))</f>
        <v>920</v>
      </c>
      <c r="AI44" s="55">
        <f>IF(AF44="N/a","",(AF44*'RENTAL.Tool'!$Y7))</f>
        <v>2440</v>
      </c>
      <c r="AJ44" s="55" t="str">
        <f>IF($E38="N/a","",(IF($AF44="N/a","",'RENTAL.Tool'!T7*AF44&amp;" m3/hr")))</f>
        <v>5920 m3/hr</v>
      </c>
      <c r="AK44" s="108"/>
      <c r="AL44" s="108"/>
      <c r="AM44" s="31"/>
      <c r="AO44" s="29"/>
      <c r="AY44" s="3"/>
    </row>
    <row r="45" spans="1:51" ht="19" customHeight="1" x14ac:dyDescent="0.15">
      <c r="N45" s="30"/>
      <c r="O45" s="106"/>
      <c r="P45" s="107"/>
      <c r="Q45" s="56" t="s">
        <v>31</v>
      </c>
      <c r="R45" s="57">
        <f>IF('RENTAL.Tool'!R$6=0,"",($C$38/'RENTAL.Tool'!R$6))</f>
        <v>12</v>
      </c>
      <c r="S45" s="58">
        <f>(ROUNDUP(R45,0))</f>
        <v>12</v>
      </c>
      <c r="T45" s="58" t="str">
        <f>IF($C$38="N/a","",('RENTAL.Tool'!U8)&amp;" dB")</f>
        <v>23 dB</v>
      </c>
      <c r="U45" s="55">
        <f>IF(S45="N/a","",(S45*'RENTAL.Tool'!$X8))</f>
        <v>900</v>
      </c>
      <c r="V45" s="55">
        <f>IF(S45="N/a","",(S45*'RENTAL.Tool'!$Y8))</f>
        <v>2220</v>
      </c>
      <c r="W45" s="55" t="str">
        <f>IF($C40="N/a","",(IF($S45="N/a","",'RENTAL.Tool'!R8*S45&amp;" m3/hr")))</f>
        <v>1560 m3/hr</v>
      </c>
      <c r="X45" s="55"/>
      <c r="Y45" s="57">
        <f>IF('RENTAL.Tool'!R8=0,"",($C$38/'RENTAL.Tool'!S8))</f>
        <v>22.040816326530614</v>
      </c>
      <c r="Z45" s="58">
        <f>(ROUNDUP(Y45,0))</f>
        <v>23</v>
      </c>
      <c r="AA45" s="58" t="str">
        <f>IF(Z45="N/a", "",('RENTAL.Tool'!V8)&amp;" dB")</f>
        <v>39 dB</v>
      </c>
      <c r="AB45" s="55">
        <f>IF(Z45="N/a","",(Z45*'RENTAL.Tool'!$X8))</f>
        <v>1725</v>
      </c>
      <c r="AC45" s="55">
        <f>IF(Z45="N/a","",(Z45*'RENTAL.Tool'!$Y8))</f>
        <v>4255</v>
      </c>
      <c r="AD45" s="55" t="str">
        <f>IF($C40="N/a","",(IF($Z45="N/a","",'RENTAL.Tool'!S8*Z45&amp;" m3/hr")))</f>
        <v>5635 m3/hr</v>
      </c>
      <c r="AE45" s="55"/>
      <c r="AF45" s="57">
        <f>$C$38/'RENTAL.Tool'!T8</f>
        <v>11.48936170212766</v>
      </c>
      <c r="AG45" s="58">
        <f>(ROUNDUP(AF45,0))</f>
        <v>12</v>
      </c>
      <c r="AH45" s="58" t="str">
        <f>IF(AG45="N/a", "",('RENTAL.Tool'!W8)&amp;" dB")</f>
        <v>52 dB</v>
      </c>
      <c r="AI45" s="55">
        <f>IF(AG45="N/a","",(AG45*'RENTAL.Tool'!$X8))</f>
        <v>900</v>
      </c>
      <c r="AJ45" s="55">
        <f>IF(AG45="N/a","",(AG45*'RENTAL.Tool'!$Y8))</f>
        <v>2220</v>
      </c>
      <c r="AK45" s="55" t="str">
        <f>IF($C40="N/a","",(IF($AG45="N/a","",'RENTAL.Tool'!T8*AG45&amp;" m3/hr")))</f>
        <v>5640 m3/hr</v>
      </c>
      <c r="AL45" s="108"/>
    </row>
    <row r="46" spans="1:51" ht="19" customHeight="1" x14ac:dyDescent="0.15">
      <c r="A46" s="66" t="s">
        <v>61</v>
      </c>
      <c r="B46" s="66"/>
      <c r="C46" s="66"/>
      <c r="D46" s="66"/>
      <c r="E46" s="66"/>
      <c r="F46" s="66"/>
      <c r="G46" s="66"/>
      <c r="N46" s="81"/>
      <c r="O46" s="109"/>
      <c r="P46" s="109"/>
      <c r="Q46" s="50"/>
      <c r="R46" s="50"/>
      <c r="S46" s="50"/>
      <c r="T46" s="50"/>
      <c r="U46" s="50"/>
      <c r="V46" s="50"/>
      <c r="W46" s="50"/>
      <c r="X46" s="50"/>
      <c r="Y46" s="50"/>
      <c r="Z46" s="50"/>
      <c r="AA46" s="50"/>
      <c r="AB46" s="50"/>
      <c r="AC46" s="50"/>
      <c r="AD46" s="50"/>
      <c r="AE46" s="50"/>
      <c r="AF46" s="50"/>
      <c r="AG46" s="50"/>
      <c r="AH46" s="50"/>
      <c r="AI46" s="50"/>
      <c r="AJ46" s="50"/>
      <c r="AK46" s="50"/>
      <c r="AL46" s="108"/>
    </row>
    <row r="47" spans="1:51" ht="17.25" customHeight="1" x14ac:dyDescent="0.15">
      <c r="B47" s="3" t="s">
        <v>62</v>
      </c>
      <c r="C47" s="16"/>
      <c r="D47" s="16"/>
      <c r="E47" s="18"/>
      <c r="F47" s="18"/>
      <c r="N47" s="81"/>
      <c r="O47" s="109"/>
      <c r="P47" s="109"/>
      <c r="Q47" s="50"/>
      <c r="R47" s="50"/>
      <c r="S47" s="50"/>
      <c r="T47" s="50"/>
      <c r="U47" s="50"/>
      <c r="V47" s="50"/>
      <c r="W47" s="50"/>
      <c r="X47" s="50"/>
      <c r="Y47" s="50"/>
      <c r="Z47" s="50"/>
      <c r="AA47" s="50"/>
      <c r="AB47" s="50"/>
      <c r="AC47" s="50"/>
      <c r="AD47" s="50"/>
      <c r="AE47" s="50"/>
      <c r="AF47" s="50"/>
      <c r="AG47" s="50"/>
      <c r="AH47" s="50"/>
      <c r="AI47" s="50"/>
      <c r="AJ47" s="50"/>
      <c r="AK47" s="50"/>
      <c r="AL47" s="108"/>
    </row>
    <row r="48" spans="1:51" ht="20.5" customHeight="1" x14ac:dyDescent="0.15">
      <c r="A48" s="8"/>
      <c r="B48" s="8" t="s">
        <v>60</v>
      </c>
      <c r="G48" s="8"/>
      <c r="N48" s="81"/>
      <c r="O48" s="109"/>
      <c r="P48" s="109"/>
      <c r="Q48" s="50"/>
      <c r="R48" s="50"/>
      <c r="S48" s="50"/>
      <c r="T48" s="50"/>
      <c r="U48" s="50"/>
      <c r="V48" s="50"/>
      <c r="W48" s="50"/>
      <c r="X48" s="50"/>
      <c r="Y48" s="50"/>
      <c r="Z48" s="50"/>
      <c r="AA48" s="50"/>
      <c r="AB48" s="50"/>
      <c r="AC48" s="50"/>
      <c r="AD48" s="50"/>
      <c r="AE48" s="50"/>
      <c r="AF48" s="50"/>
      <c r="AG48" s="50"/>
      <c r="AH48" s="50"/>
      <c r="AI48" s="50"/>
      <c r="AJ48" s="50"/>
      <c r="AK48" s="50"/>
      <c r="AL48" s="108"/>
    </row>
    <row r="49" spans="1:51" ht="20.5" customHeight="1" x14ac:dyDescent="0.15">
      <c r="A49" s="8"/>
      <c r="B49" s="9"/>
      <c r="G49" s="8"/>
      <c r="N49" s="81"/>
      <c r="O49" s="81"/>
      <c r="P49" s="81"/>
    </row>
    <row r="50" spans="1:51" ht="20.5" customHeight="1" x14ac:dyDescent="0.15">
      <c r="A50" s="66" t="s">
        <v>7</v>
      </c>
      <c r="B50" s="66"/>
      <c r="C50" s="66"/>
      <c r="D50" s="66"/>
      <c r="E50" s="66"/>
      <c r="F50" s="66"/>
      <c r="G50" s="66"/>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row>
    <row r="51" spans="1:51" ht="20.5" customHeight="1" x14ac:dyDescent="0.15">
      <c r="A51" s="104" t="s">
        <v>73</v>
      </c>
      <c r="B51" s="1"/>
      <c r="C51" s="1"/>
      <c r="D51" s="1"/>
      <c r="E51" s="1"/>
      <c r="F51" s="1"/>
      <c r="G51" s="1"/>
      <c r="N51" s="81"/>
      <c r="O51" s="81"/>
      <c r="P51" s="81"/>
      <c r="Q51" s="77"/>
      <c r="R51" s="83"/>
      <c r="S51" s="84"/>
      <c r="T51" s="84"/>
      <c r="U51" s="82"/>
      <c r="V51" s="82"/>
      <c r="W51" s="82"/>
      <c r="X51" s="82"/>
      <c r="Y51" s="83"/>
      <c r="Z51" s="84"/>
      <c r="AA51" s="84"/>
      <c r="AB51" s="82"/>
      <c r="AC51" s="82"/>
      <c r="AD51" s="82"/>
      <c r="AE51" s="82"/>
      <c r="AF51" s="83"/>
      <c r="AG51" s="84"/>
      <c r="AH51" s="84"/>
      <c r="AI51" s="82"/>
      <c r="AJ51" s="82"/>
      <c r="AK51" s="82"/>
    </row>
    <row r="52" spans="1:51" ht="20.5" customHeight="1" x14ac:dyDescent="0.15">
      <c r="N52" s="81"/>
      <c r="O52" s="81"/>
      <c r="P52" s="81"/>
      <c r="Q52" s="77"/>
    </row>
    <row r="53" spans="1:51" ht="21" customHeight="1" x14ac:dyDescent="0.15">
      <c r="N53" s="81"/>
      <c r="O53" s="81"/>
      <c r="P53" s="81"/>
      <c r="Q53" s="77"/>
    </row>
    <row r="54" spans="1:51" ht="20.5" customHeight="1" x14ac:dyDescent="0.15">
      <c r="N54" s="81"/>
      <c r="O54" s="81"/>
      <c r="P54" s="81"/>
      <c r="Q54" s="77"/>
      <c r="R54" s="83"/>
      <c r="S54" s="84"/>
      <c r="T54" s="84"/>
      <c r="U54" s="82"/>
      <c r="V54" s="82"/>
      <c r="W54" s="82"/>
      <c r="X54" s="82"/>
      <c r="Y54" s="83"/>
      <c r="Z54" s="84"/>
      <c r="AA54" s="84"/>
      <c r="AB54" s="82"/>
      <c r="AC54" s="82"/>
      <c r="AD54" s="82"/>
      <c r="AE54" s="82"/>
      <c r="AF54" s="83"/>
      <c r="AG54" s="84"/>
      <c r="AH54" s="84"/>
      <c r="AI54" s="82"/>
      <c r="AJ54" s="82"/>
      <c r="AK54" s="82"/>
    </row>
    <row r="55" spans="1:51" ht="20.5" customHeight="1" x14ac:dyDescent="0.15">
      <c r="N55" s="81"/>
      <c r="O55" s="81"/>
      <c r="P55" s="81"/>
      <c r="Q55" s="77"/>
      <c r="R55" s="83"/>
      <c r="S55" s="84"/>
      <c r="T55" s="84"/>
      <c r="U55" s="82"/>
      <c r="V55" s="82"/>
      <c r="W55" s="82"/>
      <c r="X55" s="82"/>
      <c r="Y55" s="83"/>
      <c r="Z55" s="84"/>
      <c r="AA55" s="84"/>
      <c r="AB55" s="82"/>
      <c r="AC55" s="82"/>
      <c r="AD55" s="82"/>
      <c r="AE55" s="82"/>
      <c r="AF55" s="83"/>
      <c r="AG55" s="84"/>
      <c r="AH55" s="84"/>
      <c r="AI55" s="82"/>
      <c r="AJ55" s="82"/>
      <c r="AK55" s="82"/>
    </row>
    <row r="56" spans="1:51" ht="20.5" customHeight="1" x14ac:dyDescent="0.15">
      <c r="Q56" s="80"/>
      <c r="R56" s="83"/>
      <c r="S56" s="84"/>
      <c r="T56" s="84"/>
      <c r="U56" s="82"/>
      <c r="V56" s="82"/>
      <c r="W56" s="82"/>
      <c r="X56" s="82"/>
      <c r="Y56" s="83"/>
      <c r="Z56" s="84"/>
      <c r="AA56" s="84"/>
      <c r="AB56" s="82"/>
      <c r="AC56" s="82"/>
      <c r="AD56" s="82"/>
      <c r="AE56" s="82"/>
      <c r="AF56" s="83"/>
      <c r="AG56" s="84"/>
      <c r="AH56" s="84"/>
      <c r="AI56" s="82"/>
      <c r="AJ56" s="82"/>
      <c r="AK56" s="82"/>
    </row>
    <row r="57" spans="1:51" ht="13" x14ac:dyDescent="0.15">
      <c r="G57" s="8"/>
      <c r="N57" s="85"/>
      <c r="O57" s="85"/>
      <c r="P57" s="85"/>
      <c r="Q57" s="80"/>
      <c r="R57" s="83"/>
      <c r="S57" s="84"/>
      <c r="T57" s="84"/>
      <c r="U57" s="82"/>
      <c r="V57" s="82"/>
      <c r="W57" s="82"/>
      <c r="X57" s="82"/>
      <c r="Y57" s="83"/>
      <c r="Z57" s="84"/>
      <c r="AA57" s="84"/>
      <c r="AB57" s="82"/>
      <c r="AC57" s="82"/>
      <c r="AD57" s="82"/>
      <c r="AE57" s="82"/>
      <c r="AF57" s="83"/>
      <c r="AG57" s="84"/>
      <c r="AH57" s="84"/>
      <c r="AI57" s="82"/>
      <c r="AJ57" s="82"/>
      <c r="AK57" s="82"/>
    </row>
    <row r="58" spans="1:51" ht="20.5" customHeight="1" x14ac:dyDescent="0.15">
      <c r="A58" s="8"/>
      <c r="G58" s="8"/>
      <c r="N58" s="85"/>
      <c r="O58" s="85"/>
      <c r="P58" s="85"/>
      <c r="Q58" s="77"/>
      <c r="R58" s="83"/>
      <c r="S58" s="84"/>
      <c r="T58" s="84"/>
      <c r="U58" s="82"/>
      <c r="V58" s="82"/>
      <c r="W58" s="82"/>
      <c r="X58" s="82"/>
      <c r="Y58" s="83"/>
      <c r="Z58" s="84"/>
      <c r="AA58" s="84"/>
      <c r="AB58" s="82"/>
      <c r="AC58" s="82"/>
      <c r="AD58" s="82"/>
      <c r="AE58" s="82"/>
      <c r="AF58" s="83"/>
      <c r="AG58" s="84"/>
      <c r="AH58" s="84"/>
      <c r="AI58" s="82"/>
      <c r="AJ58" s="82"/>
      <c r="AK58" s="82"/>
    </row>
    <row r="59" spans="1:51" ht="20.5" customHeight="1" x14ac:dyDescent="0.15">
      <c r="A59" s="8"/>
      <c r="C59" s="8"/>
      <c r="D59" s="8"/>
      <c r="N59" s="85"/>
      <c r="O59" s="85"/>
      <c r="P59" s="85"/>
      <c r="Q59" s="77"/>
      <c r="R59" s="83"/>
      <c r="S59" s="84"/>
      <c r="T59" s="84"/>
      <c r="U59" s="82"/>
      <c r="V59" s="82"/>
      <c r="W59" s="82"/>
      <c r="X59" s="82"/>
      <c r="Y59" s="83"/>
      <c r="Z59" s="84"/>
      <c r="AA59" s="84"/>
      <c r="AB59" s="82"/>
      <c r="AC59" s="82"/>
      <c r="AD59" s="82"/>
      <c r="AE59" s="82"/>
      <c r="AF59" s="83"/>
      <c r="AG59" s="84"/>
      <c r="AH59" s="84"/>
      <c r="AI59" s="82"/>
      <c r="AJ59" s="82"/>
      <c r="AK59" s="82"/>
    </row>
    <row r="60" spans="1:51" ht="13" x14ac:dyDescent="0.15">
      <c r="G60" s="8"/>
    </row>
    <row r="61" spans="1:51" ht="15.75" customHeight="1" x14ac:dyDescent="0.15">
      <c r="B61" s="28"/>
      <c r="C61" s="28"/>
      <c r="D61" s="28"/>
      <c r="E61" s="28"/>
      <c r="F61" s="28"/>
      <c r="G61" s="28"/>
    </row>
    <row r="62" spans="1:51" s="28" customFormat="1" ht="13" x14ac:dyDescent="0.15">
      <c r="B62" s="3"/>
      <c r="C62" s="3"/>
      <c r="D62" s="3"/>
      <c r="E62" s="3"/>
      <c r="F62" s="3"/>
      <c r="G62" s="3"/>
      <c r="H62" s="86"/>
      <c r="I62" s="86"/>
      <c r="J62" s="86"/>
      <c r="K62" s="86"/>
      <c r="L62" s="86"/>
      <c r="M62" s="86"/>
      <c r="N62" s="86"/>
      <c r="O62" s="86"/>
      <c r="P62" s="86"/>
      <c r="Q62" s="87"/>
      <c r="R62" s="87"/>
      <c r="S62" s="87"/>
      <c r="T62" s="87"/>
      <c r="U62" s="87"/>
      <c r="V62" s="87"/>
      <c r="W62" s="87"/>
      <c r="X62" s="87"/>
      <c r="Y62" s="87"/>
      <c r="Z62" s="87"/>
      <c r="AA62" s="87"/>
      <c r="AB62" s="87"/>
      <c r="AC62" s="87"/>
      <c r="AD62" s="87"/>
      <c r="AE62" s="87"/>
      <c r="AF62" s="87"/>
      <c r="AG62" s="87"/>
      <c r="AH62" s="87"/>
      <c r="AI62" s="87"/>
      <c r="AJ62" s="87"/>
      <c r="AK62" s="87"/>
      <c r="AL62" s="86"/>
      <c r="AM62" s="86"/>
      <c r="AN62" s="34"/>
      <c r="AO62" s="34"/>
      <c r="AP62" s="33"/>
      <c r="AQ62" s="33"/>
      <c r="AR62" s="33"/>
      <c r="AS62" s="33"/>
      <c r="AT62" s="33"/>
      <c r="AU62" s="33"/>
      <c r="AV62" s="33"/>
      <c r="AW62" s="33"/>
      <c r="AX62" s="33"/>
      <c r="AY62" s="33"/>
    </row>
    <row r="65" spans="1:15" ht="15.75" customHeight="1" x14ac:dyDescent="0.15">
      <c r="B65" s="8"/>
      <c r="C65" s="8"/>
      <c r="D65" s="8"/>
      <c r="E65" s="8"/>
      <c r="F65" s="8"/>
      <c r="G65" s="8"/>
    </row>
    <row r="66" spans="1:15" ht="15.75" customHeight="1" x14ac:dyDescent="0.15">
      <c r="A66" s="8"/>
      <c r="B66" s="8"/>
      <c r="C66" s="8"/>
      <c r="D66" s="8"/>
      <c r="E66" s="8"/>
      <c r="F66" s="8"/>
      <c r="G66" s="8"/>
      <c r="O66" s="88" t="s">
        <v>8</v>
      </c>
    </row>
    <row r="67" spans="1:15" ht="15.75" customHeight="1" x14ac:dyDescent="0.15">
      <c r="A67" s="8"/>
      <c r="B67" s="8"/>
      <c r="C67" s="8"/>
      <c r="D67" s="8"/>
      <c r="E67" s="8"/>
      <c r="F67" s="8"/>
      <c r="G67" s="8"/>
      <c r="O67" s="88" t="s">
        <v>8</v>
      </c>
    </row>
    <row r="68" spans="1:15" ht="15.75" customHeight="1" x14ac:dyDescent="0.15">
      <c r="A68" s="8"/>
      <c r="B68" s="8"/>
      <c r="C68" s="8"/>
      <c r="D68" s="8"/>
      <c r="E68" s="8"/>
      <c r="F68" s="8"/>
      <c r="G68" s="8"/>
      <c r="O68" s="88" t="s">
        <v>8</v>
      </c>
    </row>
    <row r="69" spans="1:15" ht="15.75" customHeight="1" x14ac:dyDescent="0.15">
      <c r="A69" s="8"/>
      <c r="B69" s="8"/>
      <c r="C69" s="8"/>
      <c r="D69" s="8"/>
      <c r="E69" s="8"/>
      <c r="F69" s="8"/>
      <c r="G69" s="8"/>
    </row>
    <row r="70" spans="1:15" ht="15.75" customHeight="1" x14ac:dyDescent="0.15">
      <c r="A70" s="8"/>
      <c r="B70" s="8"/>
      <c r="C70" s="8"/>
      <c r="D70" s="8"/>
      <c r="E70" s="8"/>
      <c r="F70" s="8"/>
      <c r="G70" s="8"/>
    </row>
    <row r="71" spans="1:15" ht="15.75" customHeight="1" x14ac:dyDescent="0.15">
      <c r="A71" s="8"/>
      <c r="B71" s="8"/>
      <c r="C71" s="8"/>
      <c r="D71" s="8"/>
      <c r="E71" s="8"/>
      <c r="F71" s="8"/>
      <c r="G71" s="8"/>
    </row>
    <row r="72" spans="1:15" ht="15.75" customHeight="1" x14ac:dyDescent="0.15">
      <c r="A72" s="8"/>
      <c r="B72" s="8"/>
      <c r="C72" s="8"/>
      <c r="D72" s="8"/>
      <c r="E72" s="8"/>
      <c r="F72" s="8"/>
      <c r="G72" s="8"/>
    </row>
    <row r="73" spans="1:15" ht="15.75" customHeight="1" x14ac:dyDescent="0.15">
      <c r="A73" s="8"/>
      <c r="B73" s="8"/>
      <c r="C73" s="8"/>
      <c r="D73" s="8"/>
      <c r="E73" s="8"/>
      <c r="F73" s="8"/>
      <c r="G73" s="8"/>
    </row>
    <row r="74" spans="1:15" ht="15.75" customHeight="1" x14ac:dyDescent="0.15">
      <c r="A74" s="8"/>
      <c r="B74" s="8"/>
      <c r="C74" s="8"/>
      <c r="D74" s="8"/>
      <c r="E74" s="8"/>
      <c r="F74" s="8"/>
      <c r="G74" s="8"/>
    </row>
    <row r="75" spans="1:15" ht="15.75" customHeight="1" x14ac:dyDescent="0.15">
      <c r="A75" s="8"/>
      <c r="B75" s="8"/>
      <c r="C75" s="8"/>
      <c r="D75" s="8"/>
      <c r="E75" s="8"/>
      <c r="F75" s="8"/>
      <c r="G75" s="8"/>
    </row>
    <row r="76" spans="1:15" ht="15.75" customHeight="1" x14ac:dyDescent="0.15">
      <c r="A76" s="8"/>
      <c r="B76" s="8"/>
      <c r="C76" s="8"/>
      <c r="D76" s="8"/>
      <c r="E76" s="8"/>
      <c r="F76" s="8"/>
      <c r="G76" s="8"/>
    </row>
    <row r="77" spans="1:15" ht="15.75" customHeight="1" x14ac:dyDescent="0.15">
      <c r="A77" s="8"/>
      <c r="B77" s="8"/>
      <c r="C77" s="8"/>
      <c r="D77" s="8"/>
      <c r="E77" s="8"/>
      <c r="F77" s="8"/>
      <c r="G77" s="8"/>
    </row>
    <row r="78" spans="1:15" ht="15.75" customHeight="1" x14ac:dyDescent="0.15">
      <c r="A78" s="8"/>
      <c r="B78" s="8"/>
      <c r="C78" s="8"/>
      <c r="D78" s="8"/>
      <c r="E78" s="8"/>
      <c r="F78" s="8"/>
      <c r="G78" s="8"/>
    </row>
    <row r="79" spans="1:15" ht="15.75" customHeight="1" x14ac:dyDescent="0.15">
      <c r="A79" s="8"/>
      <c r="B79" s="8"/>
      <c r="C79" s="8"/>
      <c r="D79" s="8"/>
      <c r="E79" s="8"/>
      <c r="F79" s="8"/>
      <c r="G79" s="8"/>
    </row>
    <row r="80" spans="1:15" ht="15.75" customHeight="1" x14ac:dyDescent="0.15">
      <c r="A80" s="8"/>
      <c r="B80" s="8"/>
      <c r="C80" s="8"/>
      <c r="D80" s="8"/>
      <c r="E80" s="8"/>
      <c r="F80" s="8"/>
      <c r="G80" s="8"/>
    </row>
    <row r="81" spans="1:7" ht="15.75" customHeight="1" x14ac:dyDescent="0.15">
      <c r="A81" s="8"/>
      <c r="B81" s="8"/>
      <c r="C81" s="8"/>
      <c r="D81" s="8"/>
      <c r="E81" s="8"/>
      <c r="F81" s="8"/>
      <c r="G81" s="8"/>
    </row>
    <row r="82" spans="1:7" ht="15.75" customHeight="1" x14ac:dyDescent="0.15">
      <c r="A82" s="8"/>
      <c r="B82" s="8"/>
      <c r="C82" s="8"/>
      <c r="D82" s="8"/>
      <c r="E82" s="8"/>
      <c r="F82" s="8"/>
      <c r="G82" s="8"/>
    </row>
    <row r="83" spans="1:7" ht="15.75" customHeight="1" x14ac:dyDescent="0.15">
      <c r="A83" s="8"/>
      <c r="B83" s="8"/>
      <c r="C83" s="8"/>
      <c r="D83" s="8"/>
      <c r="E83" s="8"/>
      <c r="F83" s="8"/>
      <c r="G83" s="8"/>
    </row>
    <row r="84" spans="1:7" ht="15.75" customHeight="1" x14ac:dyDescent="0.15">
      <c r="A84" s="8"/>
      <c r="B84" s="8"/>
      <c r="C84" s="8"/>
      <c r="D84" s="8"/>
      <c r="E84" s="8"/>
      <c r="F84" s="8"/>
      <c r="G84" s="8"/>
    </row>
    <row r="85" spans="1:7" ht="15.75" customHeight="1" x14ac:dyDescent="0.15">
      <c r="A85" s="8"/>
      <c r="B85" s="8"/>
      <c r="C85" s="8"/>
      <c r="D85" s="8"/>
      <c r="E85" s="8"/>
      <c r="F85" s="8"/>
      <c r="G85" s="8"/>
    </row>
    <row r="86" spans="1:7" ht="15.75" customHeight="1" x14ac:dyDescent="0.15">
      <c r="A86" s="8"/>
      <c r="B86" s="8"/>
      <c r="C86" s="8"/>
      <c r="D86" s="8"/>
      <c r="E86" s="8"/>
      <c r="F86" s="8"/>
      <c r="G86" s="8"/>
    </row>
    <row r="87" spans="1:7" ht="15.75" customHeight="1" x14ac:dyDescent="0.15">
      <c r="A87" s="8"/>
      <c r="B87" s="8"/>
      <c r="C87" s="8"/>
      <c r="D87" s="8"/>
      <c r="E87" s="8"/>
      <c r="F87" s="8"/>
      <c r="G87" s="8"/>
    </row>
    <row r="88" spans="1:7" ht="15.75" customHeight="1" x14ac:dyDescent="0.15">
      <c r="A88" s="8"/>
      <c r="B88" s="8"/>
      <c r="C88" s="8"/>
      <c r="D88" s="8"/>
      <c r="E88" s="8"/>
      <c r="F88" s="8"/>
      <c r="G88" s="8"/>
    </row>
    <row r="89" spans="1:7" ht="15.75" customHeight="1" x14ac:dyDescent="0.15">
      <c r="A89" s="8"/>
      <c r="B89" s="8"/>
      <c r="C89" s="8"/>
      <c r="D89" s="8"/>
      <c r="E89" s="8"/>
      <c r="F89" s="8"/>
      <c r="G89" s="8"/>
    </row>
    <row r="90" spans="1:7" ht="15.75" customHeight="1" x14ac:dyDescent="0.15">
      <c r="A90" s="8"/>
      <c r="B90" s="8"/>
      <c r="C90" s="8"/>
      <c r="D90" s="8"/>
      <c r="E90" s="8"/>
      <c r="F90" s="8"/>
      <c r="G90" s="8"/>
    </row>
    <row r="91" spans="1:7" ht="15.75" customHeight="1" x14ac:dyDescent="0.15">
      <c r="A91" s="8"/>
      <c r="B91" s="8"/>
      <c r="C91" s="8"/>
      <c r="D91" s="8"/>
      <c r="E91" s="8"/>
      <c r="F91" s="8"/>
      <c r="G91" s="8"/>
    </row>
    <row r="92" spans="1:7" ht="15.75" customHeight="1" x14ac:dyDescent="0.15">
      <c r="A92" s="8"/>
      <c r="B92" s="8"/>
      <c r="C92" s="8"/>
      <c r="D92" s="8"/>
      <c r="E92" s="8"/>
      <c r="F92" s="8"/>
      <c r="G92" s="8"/>
    </row>
    <row r="93" spans="1:7" ht="15.75" customHeight="1" x14ac:dyDescent="0.15">
      <c r="A93" s="8"/>
      <c r="B93" s="8"/>
      <c r="C93" s="8"/>
      <c r="D93" s="8"/>
      <c r="E93" s="8"/>
      <c r="F93" s="8"/>
      <c r="G93" s="8"/>
    </row>
    <row r="94" spans="1:7" ht="15.75" customHeight="1" x14ac:dyDescent="0.15">
      <c r="A94" s="8"/>
      <c r="B94" s="8"/>
      <c r="C94" s="8"/>
      <c r="D94" s="8"/>
      <c r="E94" s="8"/>
      <c r="F94" s="8"/>
      <c r="G94" s="8"/>
    </row>
    <row r="95" spans="1:7" ht="15.75" customHeight="1" x14ac:dyDescent="0.15">
      <c r="A95" s="8"/>
      <c r="B95" s="8"/>
      <c r="C95" s="8"/>
      <c r="D95" s="8"/>
      <c r="E95" s="8"/>
      <c r="F95" s="8"/>
      <c r="G95" s="8"/>
    </row>
    <row r="96" spans="1:7" ht="15.75" customHeight="1" x14ac:dyDescent="0.15">
      <c r="A96" s="8"/>
      <c r="B96" s="8"/>
      <c r="C96" s="8"/>
      <c r="D96" s="8"/>
      <c r="E96" s="8"/>
      <c r="F96" s="8"/>
      <c r="G96" s="8"/>
    </row>
    <row r="97" spans="1:7" ht="15.75" customHeight="1" x14ac:dyDescent="0.15">
      <c r="A97" s="8"/>
      <c r="B97" s="8"/>
      <c r="C97" s="8"/>
      <c r="D97" s="8"/>
      <c r="E97" s="8"/>
      <c r="F97" s="8"/>
      <c r="G97" s="8"/>
    </row>
    <row r="98" spans="1:7" ht="15.75" customHeight="1" x14ac:dyDescent="0.15">
      <c r="A98" s="8"/>
      <c r="B98" s="8"/>
      <c r="C98" s="8"/>
      <c r="D98" s="8"/>
      <c r="E98" s="8"/>
      <c r="F98" s="8"/>
      <c r="G98" s="8"/>
    </row>
    <row r="99" spans="1:7" ht="15.75" customHeight="1" x14ac:dyDescent="0.15">
      <c r="A99" s="8"/>
      <c r="B99" s="8"/>
      <c r="C99" s="8"/>
      <c r="D99" s="8"/>
      <c r="E99" s="8"/>
      <c r="F99" s="8"/>
      <c r="G99" s="8"/>
    </row>
    <row r="100" spans="1:7" ht="15.75" customHeight="1" x14ac:dyDescent="0.15">
      <c r="A100" s="8"/>
      <c r="B100" s="8"/>
      <c r="C100" s="8"/>
      <c r="D100" s="8"/>
      <c r="E100" s="8"/>
      <c r="F100" s="8"/>
      <c r="G100" s="8"/>
    </row>
    <row r="101" spans="1:7" ht="15.75" customHeight="1" x14ac:dyDescent="0.15">
      <c r="A101" s="8"/>
      <c r="B101" s="8"/>
      <c r="C101" s="8"/>
      <c r="D101" s="8"/>
      <c r="E101" s="8"/>
      <c r="F101" s="8"/>
      <c r="G101" s="8"/>
    </row>
    <row r="102" spans="1:7" ht="15.75" customHeight="1" x14ac:dyDescent="0.15">
      <c r="A102" s="8"/>
      <c r="B102" s="8"/>
      <c r="C102" s="8"/>
      <c r="D102" s="8"/>
      <c r="E102" s="8"/>
      <c r="F102" s="8"/>
      <c r="G102" s="8"/>
    </row>
    <row r="103" spans="1:7" ht="15.75" customHeight="1" x14ac:dyDescent="0.15">
      <c r="A103" s="8"/>
      <c r="B103" s="8"/>
      <c r="C103" s="8"/>
      <c r="D103" s="8"/>
      <c r="E103" s="8"/>
      <c r="F103" s="8"/>
      <c r="G103" s="8"/>
    </row>
    <row r="104" spans="1:7" ht="15.75" customHeight="1" x14ac:dyDescent="0.15">
      <c r="A104" s="8"/>
      <c r="B104" s="8"/>
      <c r="C104" s="8"/>
      <c r="D104" s="8"/>
      <c r="E104" s="8"/>
      <c r="F104" s="8"/>
      <c r="G104" s="8"/>
    </row>
    <row r="105" spans="1:7" ht="15.75" customHeight="1" x14ac:dyDescent="0.15">
      <c r="A105" s="8"/>
      <c r="B105" s="8"/>
      <c r="C105" s="8"/>
      <c r="D105" s="8"/>
      <c r="E105" s="8"/>
      <c r="F105" s="8"/>
      <c r="G105" s="8"/>
    </row>
    <row r="106" spans="1:7" ht="15.75" customHeight="1" x14ac:dyDescent="0.15">
      <c r="A106" s="8"/>
      <c r="B106" s="8"/>
      <c r="C106" s="8"/>
      <c r="D106" s="8"/>
      <c r="E106" s="8"/>
      <c r="F106" s="8"/>
      <c r="G106" s="8"/>
    </row>
    <row r="107" spans="1:7" ht="15.75" customHeight="1" x14ac:dyDescent="0.15">
      <c r="A107" s="8"/>
      <c r="B107" s="8"/>
      <c r="C107" s="8"/>
      <c r="D107" s="8"/>
      <c r="E107" s="8"/>
      <c r="F107" s="8"/>
      <c r="G107" s="8"/>
    </row>
    <row r="108" spans="1:7" ht="15.75" customHeight="1" x14ac:dyDescent="0.15">
      <c r="A108" s="8"/>
      <c r="B108" s="8"/>
      <c r="C108" s="8"/>
      <c r="D108" s="8"/>
      <c r="E108" s="8"/>
      <c r="F108" s="8"/>
      <c r="G108" s="8"/>
    </row>
    <row r="109" spans="1:7" ht="15.75" customHeight="1" x14ac:dyDescent="0.15">
      <c r="A109" s="8"/>
      <c r="B109" s="8"/>
      <c r="C109" s="8"/>
      <c r="D109" s="8"/>
      <c r="E109" s="8"/>
      <c r="F109" s="8"/>
      <c r="G109" s="8"/>
    </row>
    <row r="110" spans="1:7" ht="15.75" customHeight="1" x14ac:dyDescent="0.15">
      <c r="A110" s="8"/>
      <c r="B110" s="8"/>
      <c r="C110" s="8"/>
      <c r="D110" s="8"/>
      <c r="E110" s="8"/>
      <c r="F110" s="8"/>
      <c r="G110" s="8"/>
    </row>
    <row r="111" spans="1:7" ht="15.75" customHeight="1" x14ac:dyDescent="0.15">
      <c r="A111" s="8"/>
      <c r="B111" s="8"/>
      <c r="C111" s="8"/>
      <c r="D111" s="8"/>
      <c r="E111" s="8"/>
      <c r="F111" s="8"/>
      <c r="G111" s="8"/>
    </row>
    <row r="112" spans="1:7" ht="15.75" customHeight="1" x14ac:dyDescent="0.15">
      <c r="A112" s="8"/>
      <c r="B112" s="8"/>
      <c r="C112" s="8"/>
      <c r="D112" s="8"/>
      <c r="E112" s="8"/>
      <c r="F112" s="8"/>
      <c r="G112" s="8"/>
    </row>
    <row r="113" spans="1:7" ht="15.75" customHeight="1" x14ac:dyDescent="0.15">
      <c r="A113" s="8"/>
      <c r="B113" s="8"/>
      <c r="C113" s="8"/>
      <c r="D113" s="8"/>
      <c r="E113" s="8"/>
      <c r="F113" s="8"/>
      <c r="G113" s="8"/>
    </row>
    <row r="114" spans="1:7" ht="15.75" customHeight="1" x14ac:dyDescent="0.15">
      <c r="A114" s="8"/>
      <c r="B114" s="8"/>
      <c r="C114" s="8"/>
      <c r="D114" s="8"/>
      <c r="E114" s="8"/>
      <c r="F114" s="8"/>
      <c r="G114" s="8"/>
    </row>
    <row r="115" spans="1:7" ht="15.75" customHeight="1" x14ac:dyDescent="0.15">
      <c r="A115" s="8"/>
      <c r="B115" s="8"/>
      <c r="C115" s="8"/>
      <c r="D115" s="8"/>
      <c r="E115" s="8"/>
      <c r="F115" s="8"/>
      <c r="G115" s="8"/>
    </row>
    <row r="116" spans="1:7" ht="15.75" customHeight="1" x14ac:dyDescent="0.15">
      <c r="A116" s="8"/>
      <c r="B116" s="8"/>
      <c r="C116" s="8"/>
      <c r="D116" s="8"/>
      <c r="E116" s="8"/>
      <c r="F116" s="8"/>
      <c r="G116" s="8"/>
    </row>
    <row r="117" spans="1:7" ht="15.75" customHeight="1" x14ac:dyDescent="0.15">
      <c r="A117" s="8"/>
      <c r="B117" s="8"/>
      <c r="C117" s="8"/>
      <c r="D117" s="8"/>
      <c r="E117" s="8"/>
      <c r="F117" s="8"/>
      <c r="G117" s="8"/>
    </row>
    <row r="118" spans="1:7" ht="15.75" customHeight="1" x14ac:dyDescent="0.15">
      <c r="A118" s="8"/>
      <c r="B118" s="8"/>
      <c r="C118" s="8"/>
      <c r="D118" s="8"/>
      <c r="E118" s="8"/>
      <c r="F118" s="8"/>
      <c r="G118" s="8"/>
    </row>
    <row r="119" spans="1:7" ht="15.75" customHeight="1" x14ac:dyDescent="0.15">
      <c r="A119" s="8"/>
      <c r="B119" s="8"/>
      <c r="C119" s="8"/>
      <c r="D119" s="8"/>
      <c r="E119" s="8"/>
      <c r="F119" s="8"/>
      <c r="G119" s="8"/>
    </row>
    <row r="120" spans="1:7" ht="15.75" customHeight="1" x14ac:dyDescent="0.15">
      <c r="A120" s="8"/>
      <c r="B120" s="8"/>
      <c r="C120" s="8"/>
      <c r="D120" s="8"/>
      <c r="E120" s="8"/>
      <c r="F120" s="8"/>
      <c r="G120" s="8"/>
    </row>
    <row r="121" spans="1:7" ht="15.75" customHeight="1" x14ac:dyDescent="0.15">
      <c r="A121" s="8"/>
      <c r="B121" s="8"/>
      <c r="C121" s="8"/>
      <c r="D121" s="8"/>
      <c r="E121" s="8"/>
      <c r="F121" s="8"/>
      <c r="G121" s="8"/>
    </row>
    <row r="122" spans="1:7" ht="15.75" customHeight="1" x14ac:dyDescent="0.15">
      <c r="A122" s="8"/>
      <c r="B122" s="8"/>
      <c r="C122" s="8"/>
      <c r="D122" s="8"/>
      <c r="E122" s="8"/>
      <c r="F122" s="8"/>
      <c r="G122" s="8"/>
    </row>
    <row r="123" spans="1:7" ht="15.75" customHeight="1" x14ac:dyDescent="0.15">
      <c r="A123" s="8"/>
      <c r="B123" s="8"/>
      <c r="C123" s="8"/>
      <c r="D123" s="8"/>
      <c r="E123" s="8"/>
      <c r="F123" s="8"/>
      <c r="G123" s="8"/>
    </row>
    <row r="124" spans="1:7" ht="15.75" customHeight="1" x14ac:dyDescent="0.15">
      <c r="A124" s="8"/>
      <c r="B124" s="8"/>
      <c r="C124" s="8"/>
      <c r="D124" s="8"/>
      <c r="E124" s="8"/>
      <c r="F124" s="8"/>
      <c r="G124" s="8"/>
    </row>
    <row r="125" spans="1:7" ht="15.75" customHeight="1" x14ac:dyDescent="0.15">
      <c r="A125" s="8"/>
      <c r="B125" s="8"/>
      <c r="C125" s="8"/>
      <c r="D125" s="8"/>
      <c r="E125" s="8"/>
      <c r="F125" s="8"/>
      <c r="G125" s="8"/>
    </row>
    <row r="126" spans="1:7" ht="15.75" customHeight="1" x14ac:dyDescent="0.15">
      <c r="A126" s="8"/>
      <c r="B126" s="8"/>
      <c r="C126" s="8"/>
      <c r="D126" s="8"/>
      <c r="E126" s="8"/>
      <c r="F126" s="8"/>
      <c r="G126" s="8"/>
    </row>
    <row r="127" spans="1:7" ht="15.75" customHeight="1" x14ac:dyDescent="0.15">
      <c r="A127" s="8"/>
      <c r="B127" s="8"/>
      <c r="C127" s="8"/>
      <c r="D127" s="8"/>
      <c r="E127" s="8"/>
      <c r="F127" s="8"/>
      <c r="G127" s="8"/>
    </row>
    <row r="128" spans="1:7" ht="15.75" customHeight="1" x14ac:dyDescent="0.15">
      <c r="A128" s="8"/>
      <c r="B128" s="8"/>
      <c r="C128" s="8"/>
      <c r="D128" s="8"/>
      <c r="E128" s="8"/>
      <c r="F128" s="8"/>
      <c r="G128" s="8"/>
    </row>
    <row r="129" spans="1:7" ht="15.75" customHeight="1" x14ac:dyDescent="0.15">
      <c r="A129" s="8"/>
      <c r="B129" s="8"/>
      <c r="C129" s="8"/>
      <c r="D129" s="8"/>
      <c r="E129" s="8"/>
      <c r="F129" s="8"/>
      <c r="G129" s="8"/>
    </row>
    <row r="130" spans="1:7" ht="15.75" customHeight="1" x14ac:dyDescent="0.15">
      <c r="A130" s="8"/>
      <c r="B130" s="8"/>
      <c r="C130" s="8"/>
      <c r="D130" s="8"/>
      <c r="E130" s="8"/>
      <c r="F130" s="8"/>
      <c r="G130" s="8"/>
    </row>
    <row r="131" spans="1:7" ht="15.75" customHeight="1" x14ac:dyDescent="0.15">
      <c r="A131" s="8"/>
      <c r="B131" s="8"/>
      <c r="C131" s="8"/>
      <c r="D131" s="8"/>
      <c r="E131" s="8"/>
      <c r="F131" s="8"/>
      <c r="G131" s="8"/>
    </row>
    <row r="132" spans="1:7" ht="15.75" customHeight="1" x14ac:dyDescent="0.15">
      <c r="A132" s="8"/>
      <c r="B132" s="8"/>
      <c r="C132" s="8"/>
      <c r="D132" s="8"/>
      <c r="E132" s="8"/>
      <c r="F132" s="8"/>
      <c r="G132" s="8"/>
    </row>
    <row r="133" spans="1:7" ht="15.75" customHeight="1" x14ac:dyDescent="0.15">
      <c r="A133" s="8"/>
      <c r="B133" s="8"/>
      <c r="C133" s="8"/>
      <c r="D133" s="8"/>
      <c r="E133" s="8"/>
      <c r="F133" s="8"/>
      <c r="G133" s="8"/>
    </row>
    <row r="134" spans="1:7" ht="15.75" customHeight="1" x14ac:dyDescent="0.15">
      <c r="A134" s="8"/>
      <c r="B134" s="8"/>
      <c r="C134" s="8"/>
      <c r="D134" s="8"/>
      <c r="E134" s="8"/>
      <c r="F134" s="8"/>
      <c r="G134" s="8"/>
    </row>
    <row r="135" spans="1:7" ht="15.75" customHeight="1" x14ac:dyDescent="0.15">
      <c r="A135" s="8"/>
      <c r="B135" s="8"/>
      <c r="C135" s="8"/>
      <c r="D135" s="8"/>
      <c r="E135" s="8"/>
      <c r="F135" s="8"/>
      <c r="G135" s="8"/>
    </row>
    <row r="136" spans="1:7" ht="15.75" customHeight="1" x14ac:dyDescent="0.15">
      <c r="A136" s="8"/>
      <c r="B136" s="8"/>
      <c r="C136" s="8"/>
      <c r="D136" s="8"/>
      <c r="E136" s="8"/>
      <c r="F136" s="8"/>
      <c r="G136" s="8"/>
    </row>
    <row r="137" spans="1:7" ht="15.75" customHeight="1" x14ac:dyDescent="0.15">
      <c r="A137" s="8"/>
      <c r="B137" s="8"/>
      <c r="C137" s="8"/>
      <c r="D137" s="8"/>
      <c r="E137" s="8"/>
      <c r="F137" s="8"/>
      <c r="G137" s="8"/>
    </row>
    <row r="138" spans="1:7" ht="15.75" customHeight="1" x14ac:dyDescent="0.15">
      <c r="A138" s="8"/>
      <c r="B138" s="8"/>
      <c r="C138" s="8"/>
      <c r="D138" s="8"/>
      <c r="E138" s="8"/>
      <c r="F138" s="8"/>
      <c r="G138" s="8"/>
    </row>
    <row r="139" spans="1:7" ht="15.75" customHeight="1" x14ac:dyDescent="0.15">
      <c r="A139" s="8"/>
      <c r="B139" s="8"/>
      <c r="C139" s="8"/>
      <c r="D139" s="8"/>
      <c r="E139" s="8"/>
      <c r="F139" s="8"/>
      <c r="G139" s="8"/>
    </row>
    <row r="140" spans="1:7" ht="15.75" customHeight="1" x14ac:dyDescent="0.15">
      <c r="A140" s="8"/>
      <c r="B140" s="8"/>
      <c r="C140" s="8"/>
      <c r="D140" s="8"/>
      <c r="E140" s="8"/>
      <c r="F140" s="8"/>
      <c r="G140" s="8"/>
    </row>
    <row r="141" spans="1:7" ht="15.75" customHeight="1" x14ac:dyDescent="0.15">
      <c r="A141" s="8"/>
      <c r="B141" s="8"/>
      <c r="C141" s="8"/>
      <c r="D141" s="8"/>
      <c r="E141" s="8"/>
      <c r="F141" s="8"/>
      <c r="G141" s="8"/>
    </row>
    <row r="142" spans="1:7" ht="15.75" customHeight="1" x14ac:dyDescent="0.15">
      <c r="A142" s="8"/>
      <c r="B142" s="8"/>
      <c r="C142" s="8"/>
      <c r="D142" s="8"/>
      <c r="E142" s="8"/>
      <c r="F142" s="8"/>
      <c r="G142" s="8"/>
    </row>
    <row r="143" spans="1:7" ht="15.75" customHeight="1" x14ac:dyDescent="0.15">
      <c r="A143" s="8"/>
      <c r="B143" s="8"/>
      <c r="C143" s="8"/>
      <c r="D143" s="8"/>
      <c r="E143" s="8"/>
      <c r="F143" s="8"/>
      <c r="G143" s="8"/>
    </row>
    <row r="144" spans="1:7" ht="15.75" customHeight="1" x14ac:dyDescent="0.15">
      <c r="A144" s="8"/>
      <c r="B144" s="8"/>
      <c r="C144" s="8"/>
      <c r="D144" s="8"/>
      <c r="E144" s="8"/>
      <c r="F144" s="8"/>
      <c r="G144" s="8"/>
    </row>
    <row r="145" spans="1:7" ht="15.75" customHeight="1" x14ac:dyDescent="0.15">
      <c r="A145" s="8"/>
      <c r="B145" s="8"/>
      <c r="C145" s="8"/>
      <c r="D145" s="8"/>
      <c r="E145" s="8"/>
      <c r="F145" s="8"/>
      <c r="G145" s="8"/>
    </row>
    <row r="146" spans="1:7" ht="15.75" customHeight="1" x14ac:dyDescent="0.15">
      <c r="A146" s="8"/>
      <c r="B146" s="8"/>
      <c r="C146" s="8"/>
      <c r="D146" s="8"/>
      <c r="E146" s="8"/>
      <c r="F146" s="8"/>
      <c r="G146" s="8"/>
    </row>
    <row r="147" spans="1:7" ht="15.75" customHeight="1" x14ac:dyDescent="0.15">
      <c r="A147" s="8"/>
      <c r="B147" s="8"/>
      <c r="C147" s="8"/>
      <c r="D147" s="8"/>
      <c r="E147" s="8"/>
      <c r="F147" s="8"/>
      <c r="G147" s="8"/>
    </row>
    <row r="148" spans="1:7" ht="15.75" customHeight="1" x14ac:dyDescent="0.15">
      <c r="A148" s="8"/>
      <c r="B148" s="8"/>
      <c r="C148" s="8"/>
      <c r="D148" s="8"/>
      <c r="E148" s="8"/>
      <c r="F148" s="8"/>
      <c r="G148" s="8"/>
    </row>
    <row r="149" spans="1:7" ht="15.75" customHeight="1" x14ac:dyDescent="0.15">
      <c r="A149" s="8"/>
      <c r="B149" s="8"/>
      <c r="C149" s="8"/>
      <c r="D149" s="8"/>
      <c r="E149" s="8"/>
      <c r="F149" s="8"/>
      <c r="G149" s="8"/>
    </row>
    <row r="150" spans="1:7" ht="15.75" customHeight="1" x14ac:dyDescent="0.15">
      <c r="A150" s="8"/>
      <c r="B150" s="8"/>
      <c r="C150" s="8"/>
      <c r="D150" s="8"/>
      <c r="E150" s="8"/>
      <c r="F150" s="8"/>
      <c r="G150" s="8"/>
    </row>
    <row r="151" spans="1:7" ht="15.75" customHeight="1" x14ac:dyDescent="0.15">
      <c r="A151" s="8"/>
      <c r="B151" s="8"/>
      <c r="C151" s="8"/>
      <c r="D151" s="8"/>
      <c r="E151" s="8"/>
      <c r="F151" s="8"/>
      <c r="G151" s="8"/>
    </row>
    <row r="152" spans="1:7" ht="15.75" customHeight="1" x14ac:dyDescent="0.15">
      <c r="A152" s="8"/>
      <c r="B152" s="8"/>
      <c r="C152" s="8"/>
      <c r="D152" s="8"/>
      <c r="E152" s="8"/>
      <c r="F152" s="8"/>
      <c r="G152" s="8"/>
    </row>
    <row r="153" spans="1:7" ht="15.75" customHeight="1" x14ac:dyDescent="0.15">
      <c r="A153" s="8"/>
      <c r="B153" s="8"/>
      <c r="C153" s="8"/>
      <c r="D153" s="8"/>
      <c r="E153" s="8"/>
      <c r="F153" s="8"/>
      <c r="G153" s="8"/>
    </row>
    <row r="154" spans="1:7" ht="15.75" customHeight="1" x14ac:dyDescent="0.15">
      <c r="A154" s="8"/>
      <c r="B154" s="8"/>
      <c r="C154" s="8"/>
      <c r="D154" s="8"/>
      <c r="E154" s="8"/>
      <c r="F154" s="8"/>
      <c r="G154" s="8"/>
    </row>
    <row r="155" spans="1:7" ht="15.75" customHeight="1" x14ac:dyDescent="0.15">
      <c r="A155" s="8"/>
      <c r="B155" s="8"/>
      <c r="C155" s="8"/>
      <c r="D155" s="8"/>
      <c r="E155" s="8"/>
      <c r="F155" s="8"/>
      <c r="G155" s="8"/>
    </row>
    <row r="156" spans="1:7" ht="15.75" customHeight="1" x14ac:dyDescent="0.15">
      <c r="A156" s="8"/>
      <c r="B156" s="8"/>
      <c r="C156" s="8"/>
      <c r="D156" s="8"/>
      <c r="E156" s="8"/>
      <c r="F156" s="8"/>
      <c r="G156" s="8"/>
    </row>
    <row r="157" spans="1:7" ht="15.75" customHeight="1" x14ac:dyDescent="0.15">
      <c r="A157" s="8"/>
      <c r="B157" s="8"/>
      <c r="C157" s="8"/>
      <c r="D157" s="8"/>
      <c r="E157" s="8"/>
      <c r="F157" s="8"/>
      <c r="G157" s="8"/>
    </row>
    <row r="158" spans="1:7" ht="15.75" customHeight="1" x14ac:dyDescent="0.15">
      <c r="A158" s="8"/>
      <c r="B158" s="8"/>
      <c r="C158" s="8"/>
      <c r="D158" s="8"/>
      <c r="E158" s="8"/>
      <c r="F158" s="8"/>
      <c r="G158" s="8"/>
    </row>
    <row r="159" spans="1:7" ht="15.75" customHeight="1" x14ac:dyDescent="0.15">
      <c r="A159" s="8"/>
      <c r="B159" s="8"/>
      <c r="C159" s="8"/>
      <c r="D159" s="8"/>
      <c r="E159" s="8"/>
      <c r="F159" s="8"/>
      <c r="G159" s="8"/>
    </row>
    <row r="160" spans="1:7" ht="15.75" customHeight="1" x14ac:dyDescent="0.15">
      <c r="A160" s="8"/>
      <c r="B160" s="8"/>
      <c r="C160" s="8"/>
      <c r="D160" s="8"/>
      <c r="E160" s="8"/>
      <c r="F160" s="8"/>
      <c r="G160" s="8"/>
    </row>
    <row r="161" spans="1:7" ht="15.75" customHeight="1" x14ac:dyDescent="0.15">
      <c r="A161" s="8"/>
      <c r="B161" s="8"/>
      <c r="C161" s="8"/>
      <c r="D161" s="8"/>
      <c r="E161" s="8"/>
      <c r="F161" s="8"/>
      <c r="G161" s="8"/>
    </row>
    <row r="162" spans="1:7" ht="15.75" customHeight="1" x14ac:dyDescent="0.15">
      <c r="A162" s="8"/>
      <c r="B162" s="8"/>
      <c r="C162" s="8"/>
      <c r="D162" s="8"/>
      <c r="E162" s="8"/>
      <c r="F162" s="8"/>
      <c r="G162" s="8"/>
    </row>
    <row r="163" spans="1:7" ht="15.75" customHeight="1" x14ac:dyDescent="0.15">
      <c r="A163" s="8"/>
      <c r="B163" s="8"/>
      <c r="C163" s="8"/>
      <c r="D163" s="8"/>
      <c r="E163" s="8"/>
      <c r="F163" s="8"/>
      <c r="G163" s="8"/>
    </row>
    <row r="164" spans="1:7" ht="15.75" customHeight="1" x14ac:dyDescent="0.15">
      <c r="A164" s="8"/>
      <c r="B164" s="8"/>
      <c r="C164" s="8"/>
      <c r="D164" s="8"/>
      <c r="E164" s="8"/>
      <c r="F164" s="8"/>
      <c r="G164" s="8"/>
    </row>
    <row r="165" spans="1:7" ht="15.75" customHeight="1" x14ac:dyDescent="0.15">
      <c r="A165" s="8"/>
      <c r="B165" s="8"/>
      <c r="C165" s="8"/>
      <c r="D165" s="8"/>
      <c r="E165" s="8"/>
      <c r="F165" s="8"/>
      <c r="G165" s="8"/>
    </row>
    <row r="166" spans="1:7" ht="15.75" customHeight="1" x14ac:dyDescent="0.15">
      <c r="A166" s="8"/>
      <c r="B166" s="8"/>
      <c r="C166" s="8"/>
      <c r="D166" s="8"/>
      <c r="E166" s="8"/>
      <c r="F166" s="8"/>
      <c r="G166" s="8"/>
    </row>
    <row r="167" spans="1:7" ht="15.75" customHeight="1" x14ac:dyDescent="0.15">
      <c r="A167" s="8"/>
      <c r="B167" s="8"/>
      <c r="C167" s="8"/>
      <c r="D167" s="8"/>
      <c r="E167" s="8"/>
      <c r="F167" s="8"/>
      <c r="G167" s="8"/>
    </row>
    <row r="168" spans="1:7" ht="15.75" customHeight="1" x14ac:dyDescent="0.15">
      <c r="A168" s="8"/>
      <c r="B168" s="8"/>
      <c r="C168" s="8"/>
      <c r="D168" s="8"/>
      <c r="E168" s="8"/>
      <c r="F168" s="8"/>
      <c r="G168" s="8"/>
    </row>
    <row r="169" spans="1:7" ht="15.75" customHeight="1" x14ac:dyDescent="0.15">
      <c r="A169" s="8"/>
      <c r="B169" s="8"/>
      <c r="C169" s="8"/>
      <c r="D169" s="8"/>
      <c r="E169" s="8"/>
      <c r="F169" s="8"/>
      <c r="G169" s="8"/>
    </row>
    <row r="170" spans="1:7" ht="15.75" customHeight="1" x14ac:dyDescent="0.15">
      <c r="A170" s="8"/>
      <c r="B170" s="8"/>
      <c r="C170" s="8"/>
      <c r="D170" s="8"/>
      <c r="E170" s="8"/>
      <c r="F170" s="8"/>
      <c r="G170" s="8"/>
    </row>
    <row r="171" spans="1:7" ht="15.75" customHeight="1" x14ac:dyDescent="0.15">
      <c r="A171" s="8"/>
      <c r="B171" s="8"/>
      <c r="C171" s="8"/>
      <c r="D171" s="8"/>
      <c r="E171" s="8"/>
      <c r="F171" s="8"/>
      <c r="G171" s="8"/>
    </row>
    <row r="172" spans="1:7" ht="15.75" customHeight="1" x14ac:dyDescent="0.15">
      <c r="A172" s="8"/>
      <c r="B172" s="8"/>
      <c r="C172" s="8"/>
      <c r="D172" s="8"/>
      <c r="E172" s="8"/>
      <c r="F172" s="8"/>
      <c r="G172" s="8"/>
    </row>
    <row r="173" spans="1:7" ht="15.75" customHeight="1" x14ac:dyDescent="0.15">
      <c r="A173" s="8"/>
      <c r="B173" s="8"/>
      <c r="C173" s="8"/>
      <c r="D173" s="8"/>
      <c r="E173" s="8"/>
      <c r="F173" s="8"/>
      <c r="G173" s="8"/>
    </row>
    <row r="174" spans="1:7" ht="15.75" customHeight="1" x14ac:dyDescent="0.15">
      <c r="A174" s="8"/>
      <c r="B174" s="8"/>
      <c r="C174" s="8"/>
      <c r="D174" s="8"/>
      <c r="E174" s="8"/>
      <c r="F174" s="8"/>
      <c r="G174" s="8"/>
    </row>
    <row r="175" spans="1:7" ht="15.75" customHeight="1" x14ac:dyDescent="0.15">
      <c r="A175" s="8"/>
      <c r="B175" s="8"/>
      <c r="C175" s="8"/>
      <c r="D175" s="8"/>
      <c r="E175" s="8"/>
      <c r="F175" s="8"/>
      <c r="G175" s="8"/>
    </row>
    <row r="176" spans="1:7" ht="15.75" customHeight="1" x14ac:dyDescent="0.15">
      <c r="A176" s="8"/>
      <c r="B176" s="8"/>
      <c r="C176" s="8"/>
      <c r="D176" s="8"/>
      <c r="E176" s="8"/>
      <c r="F176" s="8"/>
      <c r="G176" s="8"/>
    </row>
    <row r="177" spans="1:7" ht="15.75" customHeight="1" x14ac:dyDescent="0.15">
      <c r="A177" s="8"/>
      <c r="B177" s="8"/>
      <c r="C177" s="8"/>
      <c r="D177" s="8"/>
      <c r="E177" s="8"/>
      <c r="F177" s="8"/>
      <c r="G177" s="8"/>
    </row>
    <row r="178" spans="1:7" ht="15.75" customHeight="1" x14ac:dyDescent="0.15">
      <c r="A178" s="8"/>
      <c r="B178" s="8"/>
      <c r="C178" s="8"/>
      <c r="D178" s="8"/>
      <c r="E178" s="8"/>
      <c r="F178" s="8"/>
      <c r="G178" s="8"/>
    </row>
    <row r="179" spans="1:7" ht="15.75" customHeight="1" x14ac:dyDescent="0.15">
      <c r="A179" s="8"/>
      <c r="B179" s="8"/>
      <c r="C179" s="8"/>
      <c r="D179" s="8"/>
      <c r="E179" s="8"/>
      <c r="F179" s="8"/>
      <c r="G179" s="8"/>
    </row>
    <row r="180" spans="1:7" ht="15.75" customHeight="1" x14ac:dyDescent="0.15">
      <c r="A180" s="8"/>
      <c r="B180" s="8"/>
      <c r="C180" s="8"/>
      <c r="D180" s="8"/>
      <c r="E180" s="8"/>
      <c r="F180" s="8"/>
      <c r="G180" s="8"/>
    </row>
    <row r="181" spans="1:7" ht="15.75" customHeight="1" x14ac:dyDescent="0.15">
      <c r="A181" s="8"/>
      <c r="B181" s="8"/>
      <c r="C181" s="8"/>
      <c r="D181" s="8"/>
      <c r="E181" s="8"/>
      <c r="F181" s="8"/>
      <c r="G181" s="8"/>
    </row>
    <row r="182" spans="1:7" ht="15.75" customHeight="1" x14ac:dyDescent="0.15">
      <c r="A182" s="8"/>
      <c r="B182" s="8"/>
      <c r="C182" s="8"/>
      <c r="D182" s="8"/>
      <c r="E182" s="8"/>
      <c r="F182" s="8"/>
      <c r="G182" s="8"/>
    </row>
    <row r="183" spans="1:7" ht="15.75" customHeight="1" x14ac:dyDescent="0.15">
      <c r="A183" s="8"/>
      <c r="B183" s="8"/>
      <c r="C183" s="8"/>
      <c r="D183" s="8"/>
      <c r="E183" s="8"/>
      <c r="F183" s="8"/>
      <c r="G183" s="8"/>
    </row>
    <row r="184" spans="1:7" ht="15.75" customHeight="1" x14ac:dyDescent="0.15">
      <c r="A184" s="8"/>
      <c r="B184" s="8"/>
      <c r="C184" s="8"/>
      <c r="D184" s="8"/>
      <c r="E184" s="8"/>
      <c r="F184" s="8"/>
      <c r="G184" s="8"/>
    </row>
    <row r="185" spans="1:7" ht="15.75" customHeight="1" x14ac:dyDescent="0.15">
      <c r="A185" s="8"/>
      <c r="B185" s="8"/>
      <c r="C185" s="8"/>
      <c r="D185" s="8"/>
      <c r="E185" s="8"/>
      <c r="F185" s="8"/>
      <c r="G185" s="8"/>
    </row>
    <row r="186" spans="1:7" ht="15.75" customHeight="1" x14ac:dyDescent="0.15">
      <c r="A186" s="8"/>
      <c r="B186" s="8"/>
      <c r="C186" s="8"/>
      <c r="D186" s="8"/>
      <c r="E186" s="8"/>
      <c r="F186" s="8"/>
      <c r="G186" s="8"/>
    </row>
    <row r="187" spans="1:7" ht="15.75" customHeight="1" x14ac:dyDescent="0.15">
      <c r="A187" s="8"/>
      <c r="B187" s="8"/>
      <c r="C187" s="8"/>
      <c r="D187" s="8"/>
      <c r="E187" s="8"/>
      <c r="F187" s="8"/>
      <c r="G187" s="8"/>
    </row>
    <row r="188" spans="1:7" ht="15.75" customHeight="1" x14ac:dyDescent="0.15">
      <c r="A188" s="8"/>
      <c r="B188" s="8"/>
      <c r="C188" s="8"/>
      <c r="D188" s="8"/>
      <c r="E188" s="8"/>
      <c r="F188" s="8"/>
      <c r="G188" s="8"/>
    </row>
    <row r="189" spans="1:7" ht="15.75" customHeight="1" x14ac:dyDescent="0.15">
      <c r="A189" s="8"/>
      <c r="B189" s="8"/>
      <c r="C189" s="8"/>
      <c r="D189" s="8"/>
      <c r="E189" s="8"/>
      <c r="F189" s="8"/>
      <c r="G189" s="8"/>
    </row>
    <row r="190" spans="1:7" ht="15.75" customHeight="1" x14ac:dyDescent="0.15">
      <c r="A190" s="8"/>
      <c r="B190" s="8"/>
      <c r="C190" s="8"/>
      <c r="D190" s="8"/>
      <c r="E190" s="8"/>
      <c r="F190" s="8"/>
      <c r="G190" s="8"/>
    </row>
    <row r="191" spans="1:7" ht="15.75" customHeight="1" x14ac:dyDescent="0.15">
      <c r="A191" s="8"/>
      <c r="B191" s="8"/>
      <c r="C191" s="8"/>
      <c r="D191" s="8"/>
      <c r="E191" s="8"/>
      <c r="F191" s="8"/>
      <c r="G191" s="8"/>
    </row>
    <row r="192" spans="1:7" ht="15.75" customHeight="1" x14ac:dyDescent="0.15">
      <c r="A192" s="8"/>
      <c r="B192" s="8"/>
      <c r="C192" s="8"/>
      <c r="D192" s="8"/>
      <c r="E192" s="8"/>
      <c r="F192" s="8"/>
      <c r="G192" s="8"/>
    </row>
    <row r="193" spans="1:7" ht="15.75" customHeight="1" x14ac:dyDescent="0.15">
      <c r="A193" s="8"/>
      <c r="B193" s="8"/>
      <c r="C193" s="8"/>
      <c r="D193" s="8"/>
      <c r="E193" s="8"/>
      <c r="F193" s="8"/>
      <c r="G193" s="8"/>
    </row>
    <row r="194" spans="1:7" ht="15.75" customHeight="1" x14ac:dyDescent="0.15">
      <c r="A194" s="8"/>
      <c r="B194" s="8"/>
      <c r="C194" s="8"/>
      <c r="D194" s="8"/>
      <c r="E194" s="8"/>
      <c r="F194" s="8"/>
      <c r="G194" s="8"/>
    </row>
    <row r="195" spans="1:7" ht="15.75" customHeight="1" x14ac:dyDescent="0.15">
      <c r="A195" s="8"/>
      <c r="B195" s="8"/>
      <c r="C195" s="8"/>
      <c r="D195" s="8"/>
      <c r="E195" s="8"/>
      <c r="F195" s="8"/>
      <c r="G195" s="8"/>
    </row>
    <row r="196" spans="1:7" ht="15.75" customHeight="1" x14ac:dyDescent="0.15">
      <c r="A196" s="8"/>
      <c r="B196" s="8"/>
      <c r="C196" s="8"/>
      <c r="D196" s="8"/>
      <c r="E196" s="8"/>
      <c r="F196" s="8"/>
      <c r="G196" s="8"/>
    </row>
    <row r="197" spans="1:7" ht="15.75" customHeight="1" x14ac:dyDescent="0.15">
      <c r="A197" s="8"/>
      <c r="B197" s="8"/>
      <c r="C197" s="8"/>
      <c r="D197" s="8"/>
      <c r="E197" s="8"/>
      <c r="F197" s="8"/>
      <c r="G197" s="8"/>
    </row>
    <row r="198" spans="1:7" ht="15.75" customHeight="1" x14ac:dyDescent="0.15">
      <c r="A198" s="8"/>
      <c r="B198" s="8"/>
      <c r="C198" s="8"/>
      <c r="D198" s="8"/>
      <c r="E198" s="8"/>
      <c r="F198" s="8"/>
      <c r="G198" s="8"/>
    </row>
    <row r="199" spans="1:7" ht="15.75" customHeight="1" x14ac:dyDescent="0.15">
      <c r="A199" s="8"/>
      <c r="B199" s="8"/>
      <c r="C199" s="8"/>
      <c r="D199" s="8"/>
      <c r="E199" s="8"/>
      <c r="F199" s="8"/>
      <c r="G199" s="8"/>
    </row>
    <row r="200" spans="1:7" ht="15.75" customHeight="1" x14ac:dyDescent="0.15">
      <c r="A200" s="8"/>
      <c r="B200" s="8"/>
      <c r="C200" s="8"/>
      <c r="D200" s="8"/>
      <c r="E200" s="8"/>
      <c r="F200" s="8"/>
      <c r="G200" s="8"/>
    </row>
    <row r="201" spans="1:7" ht="15.75" customHeight="1" x14ac:dyDescent="0.15">
      <c r="A201" s="8"/>
      <c r="B201" s="8"/>
      <c r="C201" s="8"/>
      <c r="D201" s="8"/>
      <c r="E201" s="8"/>
      <c r="F201" s="8"/>
      <c r="G201" s="8"/>
    </row>
    <row r="202" spans="1:7" ht="15.75" customHeight="1" x14ac:dyDescent="0.15">
      <c r="A202" s="8"/>
      <c r="B202" s="8"/>
      <c r="C202" s="8"/>
      <c r="D202" s="8"/>
      <c r="E202" s="8"/>
      <c r="F202" s="8"/>
      <c r="G202" s="8"/>
    </row>
    <row r="203" spans="1:7" ht="15.75" customHeight="1" x14ac:dyDescent="0.15">
      <c r="A203" s="8"/>
      <c r="B203" s="8"/>
      <c r="C203" s="8"/>
      <c r="D203" s="8"/>
      <c r="E203" s="8"/>
      <c r="F203" s="8"/>
      <c r="G203" s="8"/>
    </row>
    <row r="204" spans="1:7" ht="15.75" customHeight="1" x14ac:dyDescent="0.15">
      <c r="A204" s="8"/>
      <c r="B204" s="8"/>
      <c r="C204" s="8"/>
      <c r="D204" s="8"/>
      <c r="E204" s="8"/>
      <c r="F204" s="8"/>
      <c r="G204" s="8"/>
    </row>
    <row r="205" spans="1:7" ht="15.75" customHeight="1" x14ac:dyDescent="0.15">
      <c r="A205" s="8"/>
      <c r="B205" s="8"/>
      <c r="C205" s="8"/>
      <c r="D205" s="8"/>
      <c r="E205" s="8"/>
      <c r="F205" s="8"/>
      <c r="G205" s="8"/>
    </row>
    <row r="206" spans="1:7" ht="15.75" customHeight="1" x14ac:dyDescent="0.15">
      <c r="A206" s="8"/>
      <c r="B206" s="8"/>
      <c r="C206" s="8"/>
      <c r="D206" s="8"/>
      <c r="E206" s="8"/>
      <c r="F206" s="8"/>
      <c r="G206" s="8"/>
    </row>
    <row r="207" spans="1:7" ht="15.75" customHeight="1" x14ac:dyDescent="0.15">
      <c r="A207" s="8"/>
      <c r="B207" s="8"/>
      <c r="C207" s="8"/>
      <c r="D207" s="8"/>
      <c r="E207" s="8"/>
      <c r="F207" s="8"/>
      <c r="G207" s="8"/>
    </row>
    <row r="208" spans="1:7" ht="15.75" customHeight="1" x14ac:dyDescent="0.15">
      <c r="A208" s="8"/>
      <c r="B208" s="8"/>
      <c r="C208" s="8"/>
      <c r="D208" s="8"/>
      <c r="E208" s="8"/>
      <c r="F208" s="8"/>
      <c r="G208" s="8"/>
    </row>
    <row r="209" spans="1:7" ht="15.75" customHeight="1" x14ac:dyDescent="0.15">
      <c r="A209" s="8"/>
      <c r="B209" s="8"/>
      <c r="C209" s="8"/>
      <c r="D209" s="8"/>
      <c r="E209" s="8"/>
      <c r="F209" s="8"/>
      <c r="G209" s="8"/>
    </row>
    <row r="210" spans="1:7" ht="15.75" customHeight="1" x14ac:dyDescent="0.15">
      <c r="A210" s="8"/>
      <c r="B210" s="8"/>
      <c r="C210" s="8"/>
      <c r="D210" s="8"/>
      <c r="E210" s="8"/>
      <c r="F210" s="8"/>
      <c r="G210" s="8"/>
    </row>
    <row r="211" spans="1:7" ht="15.75" customHeight="1" x14ac:dyDescent="0.15">
      <c r="A211" s="8"/>
      <c r="B211" s="8"/>
      <c r="C211" s="8"/>
      <c r="D211" s="8"/>
      <c r="E211" s="8"/>
      <c r="F211" s="8"/>
      <c r="G211" s="8"/>
    </row>
    <row r="212" spans="1:7" ht="15.75" customHeight="1" x14ac:dyDescent="0.15">
      <c r="A212" s="8"/>
      <c r="B212" s="8"/>
      <c r="C212" s="8"/>
      <c r="D212" s="8"/>
      <c r="E212" s="8"/>
      <c r="F212" s="8"/>
      <c r="G212" s="8"/>
    </row>
    <row r="213" spans="1:7" ht="15.75" customHeight="1" x14ac:dyDescent="0.15">
      <c r="A213" s="8"/>
      <c r="B213" s="8"/>
      <c r="C213" s="8"/>
      <c r="D213" s="8"/>
      <c r="E213" s="8"/>
      <c r="F213" s="8"/>
      <c r="G213" s="8"/>
    </row>
    <row r="214" spans="1:7" ht="15.75" customHeight="1" x14ac:dyDescent="0.15">
      <c r="A214" s="8"/>
      <c r="B214" s="8"/>
      <c r="C214" s="8"/>
      <c r="D214" s="8"/>
      <c r="E214" s="8"/>
      <c r="F214" s="8"/>
      <c r="G214" s="8"/>
    </row>
    <row r="215" spans="1:7" ht="15.75" customHeight="1" x14ac:dyDescent="0.15">
      <c r="A215" s="8"/>
      <c r="B215" s="8"/>
      <c r="C215" s="8"/>
      <c r="D215" s="8"/>
      <c r="E215" s="8"/>
      <c r="F215" s="8"/>
      <c r="G215" s="8"/>
    </row>
    <row r="216" spans="1:7" ht="15.75" customHeight="1" x14ac:dyDescent="0.15">
      <c r="A216" s="8"/>
      <c r="B216" s="8"/>
      <c r="C216" s="8"/>
      <c r="D216" s="8"/>
      <c r="E216" s="8"/>
      <c r="F216" s="8"/>
      <c r="G216" s="8"/>
    </row>
    <row r="217" spans="1:7" ht="15.75" customHeight="1" x14ac:dyDescent="0.15">
      <c r="A217" s="8"/>
      <c r="B217" s="8"/>
      <c r="C217" s="8"/>
      <c r="D217" s="8"/>
      <c r="E217" s="8"/>
      <c r="F217" s="8"/>
      <c r="G217" s="8"/>
    </row>
    <row r="218" spans="1:7" ht="15.75" customHeight="1" x14ac:dyDescent="0.15">
      <c r="A218" s="8"/>
      <c r="B218" s="8"/>
      <c r="C218" s="8"/>
      <c r="D218" s="8"/>
      <c r="E218" s="8"/>
      <c r="F218" s="8"/>
      <c r="G218" s="8"/>
    </row>
    <row r="219" spans="1:7" ht="15.75" customHeight="1" x14ac:dyDescent="0.15">
      <c r="A219" s="8"/>
      <c r="B219" s="8"/>
      <c r="C219" s="8"/>
      <c r="D219" s="8"/>
      <c r="E219" s="8"/>
      <c r="F219" s="8"/>
      <c r="G219" s="8"/>
    </row>
    <row r="220" spans="1:7" ht="15.75" customHeight="1" x14ac:dyDescent="0.15">
      <c r="A220" s="8"/>
      <c r="B220" s="8"/>
      <c r="C220" s="8"/>
      <c r="D220" s="8"/>
      <c r="E220" s="8"/>
      <c r="F220" s="8"/>
      <c r="G220" s="8"/>
    </row>
    <row r="221" spans="1:7" ht="15.75" customHeight="1" x14ac:dyDescent="0.15">
      <c r="A221" s="8"/>
      <c r="B221" s="8"/>
      <c r="C221" s="8"/>
      <c r="D221" s="8"/>
      <c r="E221" s="8"/>
      <c r="F221" s="8"/>
      <c r="G221" s="8"/>
    </row>
    <row r="222" spans="1:7" ht="15.75" customHeight="1" x14ac:dyDescent="0.15">
      <c r="A222" s="8"/>
      <c r="B222" s="8"/>
      <c r="C222" s="8"/>
      <c r="D222" s="8"/>
      <c r="E222" s="8"/>
      <c r="F222" s="8"/>
      <c r="G222" s="8"/>
    </row>
    <row r="223" spans="1:7" ht="15.75" customHeight="1" x14ac:dyDescent="0.15">
      <c r="A223" s="8"/>
      <c r="B223" s="8"/>
      <c r="C223" s="8"/>
      <c r="D223" s="8"/>
      <c r="E223" s="8"/>
      <c r="F223" s="8"/>
      <c r="G223" s="8"/>
    </row>
    <row r="224" spans="1:7" ht="15.75" customHeight="1" x14ac:dyDescent="0.15">
      <c r="A224" s="8"/>
      <c r="B224" s="8"/>
      <c r="C224" s="8"/>
      <c r="D224" s="8"/>
      <c r="E224" s="8"/>
      <c r="F224" s="8"/>
      <c r="G224" s="8"/>
    </row>
    <row r="225" spans="1:7" ht="15.75" customHeight="1" x14ac:dyDescent="0.15">
      <c r="A225" s="8"/>
      <c r="B225" s="8"/>
      <c r="C225" s="8"/>
      <c r="D225" s="8"/>
      <c r="E225" s="8"/>
      <c r="F225" s="8"/>
      <c r="G225" s="8"/>
    </row>
    <row r="226" spans="1:7" ht="15.75" customHeight="1" x14ac:dyDescent="0.15">
      <c r="A226" s="8"/>
      <c r="B226" s="8"/>
      <c r="C226" s="8"/>
      <c r="D226" s="8"/>
      <c r="E226" s="8"/>
      <c r="F226" s="8"/>
      <c r="G226" s="8"/>
    </row>
    <row r="227" spans="1:7" ht="15.75" customHeight="1" x14ac:dyDescent="0.15">
      <c r="A227" s="8"/>
      <c r="B227" s="8"/>
      <c r="C227" s="8"/>
      <c r="D227" s="8"/>
      <c r="E227" s="8"/>
      <c r="F227" s="8"/>
      <c r="G227" s="8"/>
    </row>
    <row r="228" spans="1:7" ht="15.75" customHeight="1" x14ac:dyDescent="0.15">
      <c r="A228" s="8"/>
      <c r="B228" s="8"/>
      <c r="C228" s="8"/>
      <c r="D228" s="8"/>
      <c r="E228" s="8"/>
      <c r="F228" s="8"/>
      <c r="G228" s="8"/>
    </row>
    <row r="229" spans="1:7" ht="15.75" customHeight="1" x14ac:dyDescent="0.15">
      <c r="A229" s="8"/>
      <c r="B229" s="8"/>
      <c r="C229" s="8"/>
      <c r="D229" s="8"/>
      <c r="E229" s="8"/>
      <c r="F229" s="8"/>
      <c r="G229" s="8"/>
    </row>
    <row r="230" spans="1:7" ht="15.75" customHeight="1" x14ac:dyDescent="0.15">
      <c r="A230" s="8"/>
      <c r="B230" s="8"/>
      <c r="C230" s="8"/>
      <c r="D230" s="8"/>
      <c r="E230" s="8"/>
      <c r="F230" s="8"/>
      <c r="G230" s="8"/>
    </row>
    <row r="231" spans="1:7" ht="15.75" customHeight="1" x14ac:dyDescent="0.15">
      <c r="A231" s="8"/>
      <c r="B231" s="8"/>
      <c r="C231" s="8"/>
      <c r="D231" s="8"/>
      <c r="E231" s="8"/>
      <c r="F231" s="8"/>
      <c r="G231" s="8"/>
    </row>
    <row r="232" spans="1:7" ht="15.75" customHeight="1" x14ac:dyDescent="0.15">
      <c r="A232" s="8"/>
      <c r="B232" s="8"/>
      <c r="C232" s="8"/>
      <c r="D232" s="8"/>
      <c r="E232" s="8"/>
      <c r="F232" s="8"/>
      <c r="G232" s="8"/>
    </row>
    <row r="233" spans="1:7" ht="15.75" customHeight="1" x14ac:dyDescent="0.15">
      <c r="A233" s="8"/>
      <c r="B233" s="8"/>
      <c r="C233" s="8"/>
      <c r="D233" s="8"/>
      <c r="E233" s="8"/>
      <c r="F233" s="8"/>
      <c r="G233" s="8"/>
    </row>
    <row r="234" spans="1:7" ht="15.75" customHeight="1" x14ac:dyDescent="0.15">
      <c r="A234" s="8"/>
      <c r="B234" s="8"/>
      <c r="C234" s="8"/>
      <c r="D234" s="8"/>
      <c r="E234" s="8"/>
      <c r="F234" s="8"/>
      <c r="G234" s="8"/>
    </row>
    <row r="235" spans="1:7" ht="15.75" customHeight="1" x14ac:dyDescent="0.15">
      <c r="A235" s="8"/>
      <c r="B235" s="8"/>
      <c r="C235" s="8"/>
      <c r="D235" s="8"/>
      <c r="E235" s="8"/>
      <c r="F235" s="8"/>
      <c r="G235" s="8"/>
    </row>
    <row r="236" spans="1:7" ht="15.75" customHeight="1" x14ac:dyDescent="0.15">
      <c r="A236" s="8"/>
      <c r="B236" s="8"/>
      <c r="C236" s="8"/>
      <c r="D236" s="8"/>
      <c r="E236" s="8"/>
      <c r="F236" s="8"/>
      <c r="G236" s="8"/>
    </row>
    <row r="237" spans="1:7" ht="15.75" customHeight="1" x14ac:dyDescent="0.15">
      <c r="A237" s="8"/>
      <c r="B237" s="8"/>
      <c r="C237" s="8"/>
      <c r="D237" s="8"/>
      <c r="E237" s="8"/>
      <c r="F237" s="8"/>
      <c r="G237" s="8"/>
    </row>
    <row r="238" spans="1:7" ht="15.75" customHeight="1" x14ac:dyDescent="0.15">
      <c r="A238" s="8"/>
      <c r="B238" s="8"/>
      <c r="C238" s="8"/>
      <c r="D238" s="8"/>
      <c r="E238" s="8"/>
      <c r="F238" s="8"/>
      <c r="G238" s="8"/>
    </row>
    <row r="239" spans="1:7" ht="15.75" customHeight="1" x14ac:dyDescent="0.15">
      <c r="A239" s="8"/>
      <c r="B239" s="8"/>
      <c r="C239" s="8"/>
      <c r="D239" s="8"/>
      <c r="E239" s="8"/>
      <c r="F239" s="8"/>
      <c r="G239" s="8"/>
    </row>
    <row r="240" spans="1:7" ht="15.75" customHeight="1" x14ac:dyDescent="0.15">
      <c r="A240" s="8"/>
      <c r="B240" s="8"/>
      <c r="C240" s="8"/>
      <c r="D240" s="8"/>
      <c r="E240" s="8"/>
      <c r="F240" s="8"/>
      <c r="G240" s="8"/>
    </row>
    <row r="241" spans="1:7" ht="15.75" customHeight="1" x14ac:dyDescent="0.15">
      <c r="A241" s="8"/>
      <c r="B241" s="8"/>
      <c r="C241" s="8"/>
      <c r="D241" s="8"/>
      <c r="E241" s="8"/>
      <c r="F241" s="8"/>
      <c r="G241" s="8"/>
    </row>
    <row r="242" spans="1:7" ht="15.75" customHeight="1" x14ac:dyDescent="0.15">
      <c r="A242" s="8"/>
      <c r="B242" s="8"/>
      <c r="C242" s="8"/>
      <c r="D242" s="8"/>
      <c r="E242" s="8"/>
      <c r="F242" s="8"/>
      <c r="G242" s="8"/>
    </row>
    <row r="243" spans="1:7" ht="15.75" customHeight="1" x14ac:dyDescent="0.15">
      <c r="A243" s="8"/>
      <c r="B243" s="8"/>
      <c r="C243" s="8"/>
      <c r="D243" s="8"/>
      <c r="E243" s="8"/>
      <c r="F243" s="8"/>
      <c r="G243" s="8"/>
    </row>
    <row r="244" spans="1:7" ht="15.75" customHeight="1" x14ac:dyDescent="0.15">
      <c r="A244" s="8"/>
      <c r="B244" s="8"/>
      <c r="C244" s="8"/>
      <c r="D244" s="8"/>
      <c r="E244" s="8"/>
      <c r="F244" s="8"/>
      <c r="G244" s="8"/>
    </row>
    <row r="245" spans="1:7" ht="15.75" customHeight="1" x14ac:dyDescent="0.15">
      <c r="A245" s="8"/>
      <c r="B245" s="8"/>
      <c r="C245" s="8"/>
      <c r="D245" s="8"/>
      <c r="E245" s="8"/>
      <c r="F245" s="8"/>
      <c r="G245" s="8"/>
    </row>
    <row r="246" spans="1:7" ht="15.75" customHeight="1" x14ac:dyDescent="0.15">
      <c r="A246" s="8"/>
      <c r="B246" s="8"/>
      <c r="C246" s="8"/>
      <c r="D246" s="8"/>
      <c r="E246" s="8"/>
      <c r="F246" s="8"/>
      <c r="G246" s="8"/>
    </row>
    <row r="247" spans="1:7" ht="15.75" customHeight="1" x14ac:dyDescent="0.15">
      <c r="A247" s="8"/>
      <c r="B247" s="8"/>
      <c r="C247" s="8"/>
      <c r="D247" s="8"/>
      <c r="E247" s="8"/>
      <c r="F247" s="8"/>
      <c r="G247" s="8"/>
    </row>
    <row r="248" spans="1:7" ht="15.75" customHeight="1" x14ac:dyDescent="0.15">
      <c r="A248" s="8"/>
      <c r="B248" s="8"/>
      <c r="C248" s="8"/>
      <c r="D248" s="8"/>
      <c r="E248" s="8"/>
      <c r="F248" s="8"/>
      <c r="G248" s="8"/>
    </row>
    <row r="249" spans="1:7" ht="15.75" customHeight="1" x14ac:dyDescent="0.15">
      <c r="A249" s="8"/>
      <c r="B249" s="8"/>
      <c r="C249" s="8"/>
      <c r="D249" s="8"/>
      <c r="E249" s="8"/>
      <c r="F249" s="8"/>
      <c r="G249" s="8"/>
    </row>
    <row r="250" spans="1:7" ht="15.75" customHeight="1" x14ac:dyDescent="0.15">
      <c r="A250" s="8"/>
      <c r="B250" s="8"/>
      <c r="C250" s="8"/>
      <c r="D250" s="8"/>
      <c r="E250" s="8"/>
      <c r="F250" s="8"/>
      <c r="G250" s="8"/>
    </row>
    <row r="251" spans="1:7" ht="15.75" customHeight="1" x14ac:dyDescent="0.15">
      <c r="A251" s="8"/>
      <c r="B251" s="8"/>
      <c r="C251" s="8"/>
      <c r="D251" s="8"/>
      <c r="E251" s="8"/>
      <c r="F251" s="8"/>
      <c r="G251" s="8"/>
    </row>
    <row r="252" spans="1:7" ht="15.75" customHeight="1" x14ac:dyDescent="0.15">
      <c r="A252" s="8"/>
      <c r="B252" s="8"/>
      <c r="C252" s="8"/>
      <c r="D252" s="8"/>
      <c r="E252" s="8"/>
      <c r="F252" s="8"/>
      <c r="G252" s="8"/>
    </row>
    <row r="253" spans="1:7" ht="15.75" customHeight="1" x14ac:dyDescent="0.15">
      <c r="A253" s="8"/>
      <c r="B253" s="8"/>
      <c r="C253" s="8"/>
      <c r="D253" s="8"/>
      <c r="E253" s="8"/>
      <c r="F253" s="8"/>
      <c r="G253" s="8"/>
    </row>
    <row r="254" spans="1:7" ht="15.75" customHeight="1" x14ac:dyDescent="0.15">
      <c r="A254" s="8"/>
      <c r="B254" s="8"/>
      <c r="C254" s="8"/>
      <c r="D254" s="8"/>
      <c r="E254" s="8"/>
      <c r="F254" s="8"/>
      <c r="G254" s="8"/>
    </row>
    <row r="255" spans="1:7" ht="15.75" customHeight="1" x14ac:dyDescent="0.15">
      <c r="A255" s="8"/>
      <c r="B255" s="8"/>
      <c r="C255" s="8"/>
      <c r="D255" s="8"/>
      <c r="E255" s="8"/>
      <c r="F255" s="8"/>
      <c r="G255" s="8"/>
    </row>
    <row r="256" spans="1:7" ht="15.75" customHeight="1" x14ac:dyDescent="0.15">
      <c r="A256" s="8"/>
      <c r="B256" s="8"/>
      <c r="C256" s="8"/>
      <c r="D256" s="8"/>
      <c r="E256" s="8"/>
      <c r="F256" s="8"/>
      <c r="G256" s="8"/>
    </row>
    <row r="257" spans="1:7" ht="15.75" customHeight="1" x14ac:dyDescent="0.15">
      <c r="A257" s="8"/>
      <c r="B257" s="8"/>
      <c r="C257" s="8"/>
      <c r="D257" s="8"/>
      <c r="E257" s="8"/>
      <c r="F257" s="8"/>
      <c r="G257" s="8"/>
    </row>
    <row r="258" spans="1:7" ht="15.75" customHeight="1" x14ac:dyDescent="0.15">
      <c r="A258" s="8"/>
      <c r="B258" s="8"/>
      <c r="C258" s="8"/>
      <c r="D258" s="8"/>
      <c r="E258" s="8"/>
      <c r="F258" s="8"/>
      <c r="G258" s="8"/>
    </row>
    <row r="259" spans="1:7" ht="15.75" customHeight="1" x14ac:dyDescent="0.15">
      <c r="A259" s="8"/>
      <c r="B259" s="8"/>
      <c r="C259" s="8"/>
      <c r="D259" s="8"/>
      <c r="E259" s="8"/>
      <c r="F259" s="8"/>
      <c r="G259" s="8"/>
    </row>
    <row r="260" spans="1:7" ht="15.75" customHeight="1" x14ac:dyDescent="0.15">
      <c r="A260" s="8"/>
      <c r="B260" s="8"/>
      <c r="C260" s="8"/>
      <c r="D260" s="8"/>
      <c r="E260" s="8"/>
      <c r="F260" s="8"/>
      <c r="G260" s="8"/>
    </row>
    <row r="261" spans="1:7" ht="15.75" customHeight="1" x14ac:dyDescent="0.15">
      <c r="A261" s="8"/>
      <c r="B261" s="8"/>
      <c r="C261" s="8"/>
      <c r="D261" s="8"/>
      <c r="E261" s="8"/>
      <c r="F261" s="8"/>
      <c r="G261" s="8"/>
    </row>
    <row r="262" spans="1:7" ht="15.75" customHeight="1" x14ac:dyDescent="0.15">
      <c r="A262" s="8"/>
      <c r="B262" s="8"/>
      <c r="C262" s="8"/>
      <c r="D262" s="8"/>
      <c r="E262" s="8"/>
      <c r="F262" s="8"/>
      <c r="G262" s="8"/>
    </row>
    <row r="263" spans="1:7" ht="15.75" customHeight="1" x14ac:dyDescent="0.15">
      <c r="A263" s="8"/>
      <c r="B263" s="8"/>
      <c r="C263" s="8"/>
      <c r="D263" s="8"/>
      <c r="E263" s="8"/>
      <c r="F263" s="8"/>
      <c r="G263" s="8"/>
    </row>
    <row r="264" spans="1:7" ht="15.75" customHeight="1" x14ac:dyDescent="0.15">
      <c r="A264" s="8"/>
      <c r="B264" s="8"/>
      <c r="C264" s="8"/>
      <c r="D264" s="8"/>
      <c r="E264" s="8"/>
      <c r="F264" s="8"/>
      <c r="G264" s="8"/>
    </row>
    <row r="265" spans="1:7" ht="15.75" customHeight="1" x14ac:dyDescent="0.15">
      <c r="A265" s="8"/>
      <c r="B265" s="8"/>
      <c r="C265" s="8"/>
      <c r="D265" s="8"/>
      <c r="E265" s="8"/>
      <c r="F265" s="8"/>
      <c r="G265" s="8"/>
    </row>
    <row r="266" spans="1:7" ht="15.75" customHeight="1" x14ac:dyDescent="0.15">
      <c r="A266" s="8"/>
      <c r="B266" s="8"/>
      <c r="C266" s="8"/>
      <c r="D266" s="8"/>
      <c r="E266" s="8"/>
      <c r="F266" s="8"/>
      <c r="G266" s="8"/>
    </row>
    <row r="267" spans="1:7" ht="15.75" customHeight="1" x14ac:dyDescent="0.15">
      <c r="A267" s="8"/>
      <c r="B267" s="8"/>
      <c r="C267" s="8"/>
      <c r="D267" s="8"/>
      <c r="E267" s="8"/>
      <c r="F267" s="8"/>
      <c r="G267" s="8"/>
    </row>
    <row r="268" spans="1:7" ht="15.75" customHeight="1" x14ac:dyDescent="0.15">
      <c r="A268" s="8"/>
    </row>
    <row r="269" spans="1:7" ht="13" x14ac:dyDescent="0.15"/>
    <row r="270" spans="1:7" ht="13" x14ac:dyDescent="0.15"/>
    <row r="271" spans="1:7" ht="13" x14ac:dyDescent="0.15"/>
    <row r="272" spans="1:7" ht="13" x14ac:dyDescent="0.15"/>
    <row r="273" ht="13" x14ac:dyDescent="0.15"/>
    <row r="274" ht="13" x14ac:dyDescent="0.15"/>
    <row r="275" ht="13" x14ac:dyDescent="0.15"/>
    <row r="276" ht="13" x14ac:dyDescent="0.15"/>
    <row r="277" ht="13" x14ac:dyDescent="0.15"/>
    <row r="278" ht="13" x14ac:dyDescent="0.15"/>
    <row r="279" ht="13" x14ac:dyDescent="0.15"/>
    <row r="280" ht="13" x14ac:dyDescent="0.15"/>
    <row r="281" ht="13" x14ac:dyDescent="0.15"/>
    <row r="282" ht="13" x14ac:dyDescent="0.15"/>
    <row r="283" ht="13" x14ac:dyDescent="0.15"/>
    <row r="284" ht="13" x14ac:dyDescent="0.15"/>
    <row r="285" ht="13" x14ac:dyDescent="0.15"/>
    <row r="286" ht="13" x14ac:dyDescent="0.15"/>
    <row r="287" ht="13" x14ac:dyDescent="0.15"/>
    <row r="288" ht="13" x14ac:dyDescent="0.15"/>
    <row r="289" ht="13" x14ac:dyDescent="0.15"/>
    <row r="290" ht="13" x14ac:dyDescent="0.15"/>
    <row r="291" ht="13" x14ac:dyDescent="0.15"/>
    <row r="292" ht="13" x14ac:dyDescent="0.15"/>
    <row r="293" ht="13" x14ac:dyDescent="0.15"/>
    <row r="294" ht="13" x14ac:dyDescent="0.15"/>
    <row r="295" ht="13" x14ac:dyDescent="0.15"/>
    <row r="296" ht="13" x14ac:dyDescent="0.15"/>
    <row r="297" ht="13" x14ac:dyDescent="0.15"/>
    <row r="298" ht="13" x14ac:dyDescent="0.15"/>
    <row r="299" ht="13" x14ac:dyDescent="0.15"/>
    <row r="300" ht="13" x14ac:dyDescent="0.15"/>
    <row r="301" ht="13" x14ac:dyDescent="0.15"/>
    <row r="302" ht="13" x14ac:dyDescent="0.15"/>
    <row r="303" ht="13" x14ac:dyDescent="0.15"/>
    <row r="304" ht="13" x14ac:dyDescent="0.15"/>
    <row r="305" ht="13" x14ac:dyDescent="0.15"/>
    <row r="306" ht="13" x14ac:dyDescent="0.15"/>
    <row r="307" ht="13" x14ac:dyDescent="0.15"/>
    <row r="308" ht="13" x14ac:dyDescent="0.15"/>
    <row r="309" ht="13" x14ac:dyDescent="0.15"/>
    <row r="310" ht="13" x14ac:dyDescent="0.15"/>
    <row r="311" ht="13" x14ac:dyDescent="0.15"/>
    <row r="312" ht="13" x14ac:dyDescent="0.15"/>
    <row r="313" ht="13" x14ac:dyDescent="0.15"/>
    <row r="314" ht="13" x14ac:dyDescent="0.15"/>
    <row r="315" ht="13" x14ac:dyDescent="0.15"/>
    <row r="316" ht="13" x14ac:dyDescent="0.15"/>
    <row r="317" ht="13" x14ac:dyDescent="0.15"/>
    <row r="318" ht="13" x14ac:dyDescent="0.15"/>
    <row r="319" ht="13" x14ac:dyDescent="0.15"/>
    <row r="320" ht="13" x14ac:dyDescent="0.15"/>
    <row r="321" ht="13" x14ac:dyDescent="0.15"/>
    <row r="322" ht="13" x14ac:dyDescent="0.15"/>
    <row r="323" ht="13" x14ac:dyDescent="0.15"/>
    <row r="324" ht="13" x14ac:dyDescent="0.15"/>
    <row r="325" ht="13" x14ac:dyDescent="0.15"/>
    <row r="326" ht="13" x14ac:dyDescent="0.15"/>
    <row r="327" ht="13" x14ac:dyDescent="0.15"/>
    <row r="328" ht="13" x14ac:dyDescent="0.15"/>
    <row r="329" ht="13" x14ac:dyDescent="0.15"/>
    <row r="330" ht="13" x14ac:dyDescent="0.15"/>
    <row r="331" ht="13" x14ac:dyDescent="0.15"/>
    <row r="332" ht="13" x14ac:dyDescent="0.15"/>
    <row r="333" ht="13" x14ac:dyDescent="0.15"/>
    <row r="334" ht="13" x14ac:dyDescent="0.15"/>
    <row r="335" ht="13" x14ac:dyDescent="0.15"/>
    <row r="336" ht="13" x14ac:dyDescent="0.15"/>
    <row r="337" ht="13" x14ac:dyDescent="0.15"/>
    <row r="338" ht="13" x14ac:dyDescent="0.15"/>
    <row r="339" ht="13" x14ac:dyDescent="0.15"/>
    <row r="340" ht="13" x14ac:dyDescent="0.15"/>
    <row r="341" ht="13" x14ac:dyDescent="0.15"/>
    <row r="342" ht="13" x14ac:dyDescent="0.15"/>
    <row r="343" ht="13" x14ac:dyDescent="0.15"/>
    <row r="344" ht="13" x14ac:dyDescent="0.15"/>
    <row r="345" ht="13" x14ac:dyDescent="0.15"/>
    <row r="346" ht="13" x14ac:dyDescent="0.15"/>
    <row r="347" ht="13" x14ac:dyDescent="0.15"/>
    <row r="348" ht="13" x14ac:dyDescent="0.15"/>
    <row r="349" ht="13" x14ac:dyDescent="0.15"/>
    <row r="350" ht="13" x14ac:dyDescent="0.15"/>
    <row r="351" ht="13" x14ac:dyDescent="0.15"/>
    <row r="352" ht="13" x14ac:dyDescent="0.15"/>
    <row r="353" ht="13" x14ac:dyDescent="0.15"/>
    <row r="354" ht="13" x14ac:dyDescent="0.15"/>
    <row r="355" ht="13" x14ac:dyDescent="0.15"/>
    <row r="356" ht="13" x14ac:dyDescent="0.15"/>
    <row r="357" ht="13" x14ac:dyDescent="0.15"/>
    <row r="358" ht="13" x14ac:dyDescent="0.15"/>
    <row r="359" ht="13" x14ac:dyDescent="0.15"/>
    <row r="360" ht="13" x14ac:dyDescent="0.15"/>
    <row r="361" ht="13" x14ac:dyDescent="0.15"/>
    <row r="362" ht="13" x14ac:dyDescent="0.15"/>
    <row r="363" ht="13" x14ac:dyDescent="0.15"/>
    <row r="364" ht="13" x14ac:dyDescent="0.15"/>
    <row r="365" ht="13" x14ac:dyDescent="0.15"/>
    <row r="366" ht="13" x14ac:dyDescent="0.15"/>
    <row r="367" ht="13" x14ac:dyDescent="0.15"/>
    <row r="368" ht="13" x14ac:dyDescent="0.15"/>
    <row r="369" ht="13" x14ac:dyDescent="0.15"/>
    <row r="370" ht="13" x14ac:dyDescent="0.15"/>
    <row r="371" ht="13" x14ac:dyDescent="0.15"/>
    <row r="372" ht="13" x14ac:dyDescent="0.15"/>
    <row r="373" ht="13" x14ac:dyDescent="0.15"/>
    <row r="374" ht="13" x14ac:dyDescent="0.15"/>
    <row r="375" ht="13" x14ac:dyDescent="0.15"/>
    <row r="376" ht="13" x14ac:dyDescent="0.15"/>
    <row r="377" ht="13" x14ac:dyDescent="0.15"/>
    <row r="378" ht="13" x14ac:dyDescent="0.15"/>
    <row r="379" ht="13" x14ac:dyDescent="0.15"/>
    <row r="380" ht="13" x14ac:dyDescent="0.15"/>
    <row r="381" ht="13" x14ac:dyDescent="0.15"/>
    <row r="382" ht="13" x14ac:dyDescent="0.15"/>
    <row r="383" ht="13" x14ac:dyDescent="0.15"/>
    <row r="384" ht="13" x14ac:dyDescent="0.15"/>
    <row r="385" ht="13" x14ac:dyDescent="0.15"/>
    <row r="386" ht="13" x14ac:dyDescent="0.15"/>
    <row r="387" ht="13" x14ac:dyDescent="0.15"/>
    <row r="388" ht="13" x14ac:dyDescent="0.15"/>
    <row r="389" ht="13" x14ac:dyDescent="0.15"/>
    <row r="390" ht="13" x14ac:dyDescent="0.15"/>
    <row r="391" ht="13" x14ac:dyDescent="0.15"/>
    <row r="392" ht="13" x14ac:dyDescent="0.15"/>
    <row r="393" ht="13" x14ac:dyDescent="0.15"/>
    <row r="394" ht="13" x14ac:dyDescent="0.15"/>
    <row r="395" ht="13" x14ac:dyDescent="0.15"/>
    <row r="396" ht="13" x14ac:dyDescent="0.15"/>
    <row r="397" ht="13" x14ac:dyDescent="0.15"/>
    <row r="398" ht="13" x14ac:dyDescent="0.15"/>
    <row r="399" ht="13" x14ac:dyDescent="0.15"/>
    <row r="400" ht="13" x14ac:dyDescent="0.15"/>
    <row r="401" ht="13" x14ac:dyDescent="0.15"/>
    <row r="402" ht="13" x14ac:dyDescent="0.15"/>
    <row r="403" ht="13" x14ac:dyDescent="0.15"/>
    <row r="404" ht="13" x14ac:dyDescent="0.15"/>
    <row r="405" ht="13" x14ac:dyDescent="0.15"/>
    <row r="406" ht="13" x14ac:dyDescent="0.15"/>
    <row r="407" ht="13" x14ac:dyDescent="0.15"/>
    <row r="408" ht="13" x14ac:dyDescent="0.15"/>
    <row r="409" ht="13" x14ac:dyDescent="0.15"/>
    <row r="410" ht="13" x14ac:dyDescent="0.15"/>
    <row r="411" ht="13" x14ac:dyDescent="0.15"/>
    <row r="412" ht="13" x14ac:dyDescent="0.15"/>
    <row r="413" ht="13" x14ac:dyDescent="0.15"/>
    <row r="414" ht="13" x14ac:dyDescent="0.15"/>
    <row r="415" ht="13" x14ac:dyDescent="0.15"/>
    <row r="416" ht="13" x14ac:dyDescent="0.15"/>
    <row r="417" ht="13" x14ac:dyDescent="0.15"/>
    <row r="418" ht="13" x14ac:dyDescent="0.15"/>
    <row r="419" ht="13" x14ac:dyDescent="0.15"/>
    <row r="420" ht="13" x14ac:dyDescent="0.15"/>
    <row r="421" ht="13" x14ac:dyDescent="0.15"/>
    <row r="422" ht="13" x14ac:dyDescent="0.15"/>
    <row r="423" ht="13" x14ac:dyDescent="0.15"/>
    <row r="424" ht="13" x14ac:dyDescent="0.15"/>
    <row r="425" ht="13" x14ac:dyDescent="0.15"/>
    <row r="426" ht="13" x14ac:dyDescent="0.15"/>
    <row r="427" ht="13" x14ac:dyDescent="0.15"/>
    <row r="428" ht="13" x14ac:dyDescent="0.15"/>
    <row r="429" ht="13" x14ac:dyDescent="0.15"/>
    <row r="430" ht="13" x14ac:dyDescent="0.15"/>
    <row r="431" ht="13" x14ac:dyDescent="0.15"/>
    <row r="432" ht="13" x14ac:dyDescent="0.15"/>
    <row r="433" ht="13" x14ac:dyDescent="0.15"/>
    <row r="434" ht="13" x14ac:dyDescent="0.15"/>
    <row r="435" ht="13" x14ac:dyDescent="0.15"/>
    <row r="436" ht="13" x14ac:dyDescent="0.15"/>
    <row r="437" ht="13" x14ac:dyDescent="0.15"/>
    <row r="438" ht="13" x14ac:dyDescent="0.15"/>
    <row r="439" ht="13" x14ac:dyDescent="0.15"/>
    <row r="440" ht="13" x14ac:dyDescent="0.15"/>
    <row r="441" ht="13" x14ac:dyDescent="0.15"/>
    <row r="442" ht="13" x14ac:dyDescent="0.15"/>
    <row r="443" ht="13" x14ac:dyDescent="0.15"/>
    <row r="444" ht="13" x14ac:dyDescent="0.15"/>
    <row r="445" ht="13" x14ac:dyDescent="0.15"/>
    <row r="446" ht="13" x14ac:dyDescent="0.15"/>
    <row r="447" ht="13" x14ac:dyDescent="0.15"/>
    <row r="448" ht="13" x14ac:dyDescent="0.15"/>
    <row r="449" ht="13" x14ac:dyDescent="0.15"/>
    <row r="450" ht="13" x14ac:dyDescent="0.15"/>
    <row r="451" ht="13" x14ac:dyDescent="0.15"/>
    <row r="452" ht="13" x14ac:dyDescent="0.15"/>
    <row r="453" ht="13" x14ac:dyDescent="0.15"/>
    <row r="454" ht="13" x14ac:dyDescent="0.15"/>
    <row r="455" ht="13" x14ac:dyDescent="0.15"/>
    <row r="456" ht="13" x14ac:dyDescent="0.15"/>
    <row r="457" ht="13" x14ac:dyDescent="0.15"/>
    <row r="458" ht="13" x14ac:dyDescent="0.15"/>
    <row r="459" ht="13" x14ac:dyDescent="0.15"/>
    <row r="460" ht="13" x14ac:dyDescent="0.15"/>
    <row r="461" ht="13" x14ac:dyDescent="0.15"/>
    <row r="462" ht="13" x14ac:dyDescent="0.15"/>
    <row r="463" ht="13" x14ac:dyDescent="0.15"/>
    <row r="464" ht="13" x14ac:dyDescent="0.15"/>
    <row r="465" ht="13" x14ac:dyDescent="0.15"/>
    <row r="466" ht="13" x14ac:dyDescent="0.15"/>
    <row r="467" ht="13" x14ac:dyDescent="0.15"/>
    <row r="468" ht="13" x14ac:dyDescent="0.15"/>
    <row r="469" ht="13" x14ac:dyDescent="0.15"/>
    <row r="470" ht="13" x14ac:dyDescent="0.15"/>
    <row r="471" ht="13" x14ac:dyDescent="0.15"/>
    <row r="472" ht="13" x14ac:dyDescent="0.15"/>
    <row r="473" ht="13" x14ac:dyDescent="0.15"/>
    <row r="474" ht="13" x14ac:dyDescent="0.15"/>
    <row r="475" ht="13" x14ac:dyDescent="0.15"/>
    <row r="476" ht="13" x14ac:dyDescent="0.15"/>
    <row r="477" ht="13" x14ac:dyDescent="0.15"/>
    <row r="478" ht="13" x14ac:dyDescent="0.15"/>
    <row r="479" ht="13" x14ac:dyDescent="0.15"/>
    <row r="480" ht="13" x14ac:dyDescent="0.15"/>
    <row r="481" ht="13" x14ac:dyDescent="0.15"/>
    <row r="482" ht="13" x14ac:dyDescent="0.15"/>
    <row r="483" ht="13" x14ac:dyDescent="0.15"/>
    <row r="484" ht="13" x14ac:dyDescent="0.15"/>
    <row r="485" ht="13" x14ac:dyDescent="0.15"/>
    <row r="486" ht="13" x14ac:dyDescent="0.15"/>
    <row r="487" ht="13" x14ac:dyDescent="0.15"/>
    <row r="488" ht="13" x14ac:dyDescent="0.15"/>
    <row r="489" ht="13" x14ac:dyDescent="0.15"/>
    <row r="490" ht="13" x14ac:dyDescent="0.15"/>
    <row r="491" ht="13" x14ac:dyDescent="0.15"/>
    <row r="492" ht="13" x14ac:dyDescent="0.15"/>
    <row r="493" ht="13" x14ac:dyDescent="0.15"/>
    <row r="494" ht="13" x14ac:dyDescent="0.15"/>
    <row r="495" ht="13" x14ac:dyDescent="0.15"/>
    <row r="496" ht="13" x14ac:dyDescent="0.15"/>
    <row r="497" ht="13" x14ac:dyDescent="0.15"/>
    <row r="498" ht="13" x14ac:dyDescent="0.15"/>
    <row r="499" ht="13" x14ac:dyDescent="0.15"/>
    <row r="500" ht="13" x14ac:dyDescent="0.15"/>
    <row r="501" ht="13" x14ac:dyDescent="0.15"/>
    <row r="502" ht="13" x14ac:dyDescent="0.15"/>
    <row r="503" ht="13" x14ac:dyDescent="0.15"/>
    <row r="504" ht="13" x14ac:dyDescent="0.15"/>
    <row r="505" ht="13" x14ac:dyDescent="0.15"/>
    <row r="506" ht="13" x14ac:dyDescent="0.15"/>
    <row r="507" ht="13" x14ac:dyDescent="0.15"/>
    <row r="508" ht="13" x14ac:dyDescent="0.15"/>
    <row r="509" ht="13" x14ac:dyDescent="0.15"/>
    <row r="510" ht="13" x14ac:dyDescent="0.15"/>
    <row r="511" ht="13" x14ac:dyDescent="0.15"/>
    <row r="512" ht="13" x14ac:dyDescent="0.15"/>
    <row r="513" ht="13" x14ac:dyDescent="0.15"/>
    <row r="514" ht="13" x14ac:dyDescent="0.15"/>
    <row r="515" ht="13" x14ac:dyDescent="0.15"/>
    <row r="516" ht="13" x14ac:dyDescent="0.15"/>
    <row r="517" ht="13" x14ac:dyDescent="0.15"/>
    <row r="518" ht="13" x14ac:dyDescent="0.15"/>
    <row r="519" ht="13" x14ac:dyDescent="0.15"/>
    <row r="520" ht="13" x14ac:dyDescent="0.15"/>
    <row r="521" ht="13" x14ac:dyDescent="0.15"/>
    <row r="522" ht="13" x14ac:dyDescent="0.15"/>
    <row r="523" ht="13" x14ac:dyDescent="0.15"/>
    <row r="524" ht="13" x14ac:dyDescent="0.15"/>
    <row r="525" ht="13" x14ac:dyDescent="0.15"/>
    <row r="526" ht="13" x14ac:dyDescent="0.15"/>
    <row r="527" ht="13" x14ac:dyDescent="0.15"/>
    <row r="528" ht="13" x14ac:dyDescent="0.15"/>
    <row r="529" ht="13" x14ac:dyDescent="0.15"/>
    <row r="530" ht="13" x14ac:dyDescent="0.15"/>
    <row r="531" ht="13" x14ac:dyDescent="0.15"/>
    <row r="532" ht="13" x14ac:dyDescent="0.15"/>
    <row r="533" ht="13" x14ac:dyDescent="0.15"/>
    <row r="534" ht="13" x14ac:dyDescent="0.15"/>
    <row r="535" ht="13" x14ac:dyDescent="0.15"/>
    <row r="536" ht="13" x14ac:dyDescent="0.15"/>
    <row r="537" ht="13" x14ac:dyDescent="0.15"/>
    <row r="538" ht="13" x14ac:dyDescent="0.15"/>
    <row r="539" ht="13" x14ac:dyDescent="0.15"/>
    <row r="540" ht="13" x14ac:dyDescent="0.15"/>
    <row r="541" ht="13" x14ac:dyDescent="0.15"/>
    <row r="542" ht="13" x14ac:dyDescent="0.15"/>
    <row r="543" ht="13" x14ac:dyDescent="0.15"/>
    <row r="544" ht="13" x14ac:dyDescent="0.15"/>
    <row r="545" ht="13" x14ac:dyDescent="0.15"/>
    <row r="546" ht="13" x14ac:dyDescent="0.15"/>
    <row r="547" ht="13" x14ac:dyDescent="0.15"/>
    <row r="548" ht="13" x14ac:dyDescent="0.15"/>
    <row r="549" ht="13" x14ac:dyDescent="0.15"/>
    <row r="550" ht="13" x14ac:dyDescent="0.15"/>
    <row r="551" ht="13" x14ac:dyDescent="0.15"/>
    <row r="552" ht="13" x14ac:dyDescent="0.15"/>
    <row r="553" ht="13" x14ac:dyDescent="0.15"/>
    <row r="554" ht="13" x14ac:dyDescent="0.15"/>
    <row r="555" ht="13" x14ac:dyDescent="0.15"/>
    <row r="556" ht="13" x14ac:dyDescent="0.15"/>
    <row r="557" ht="13" x14ac:dyDescent="0.15"/>
    <row r="558" ht="13" x14ac:dyDescent="0.15"/>
    <row r="559" ht="13" x14ac:dyDescent="0.15"/>
    <row r="560" ht="13" x14ac:dyDescent="0.15"/>
    <row r="561" ht="13" x14ac:dyDescent="0.15"/>
    <row r="562" ht="13" x14ac:dyDescent="0.15"/>
    <row r="563" ht="13" x14ac:dyDescent="0.15"/>
    <row r="564" ht="13" x14ac:dyDescent="0.15"/>
    <row r="565" ht="13" x14ac:dyDescent="0.15"/>
    <row r="566" ht="13" x14ac:dyDescent="0.15"/>
    <row r="567" ht="13" x14ac:dyDescent="0.15"/>
    <row r="568" ht="13" x14ac:dyDescent="0.15"/>
    <row r="569" ht="13" x14ac:dyDescent="0.15"/>
    <row r="570" ht="13" x14ac:dyDescent="0.15"/>
    <row r="571" ht="13" x14ac:dyDescent="0.15"/>
    <row r="572" ht="13" x14ac:dyDescent="0.15"/>
    <row r="573" ht="13" x14ac:dyDescent="0.15"/>
    <row r="574" ht="13" x14ac:dyDescent="0.15"/>
    <row r="575" ht="13" x14ac:dyDescent="0.15"/>
    <row r="576" ht="13" x14ac:dyDescent="0.15"/>
    <row r="577" ht="13" x14ac:dyDescent="0.15"/>
    <row r="578" ht="13" x14ac:dyDescent="0.15"/>
    <row r="579" ht="13" x14ac:dyDescent="0.15"/>
    <row r="580" ht="13" x14ac:dyDescent="0.15"/>
    <row r="581" ht="13" x14ac:dyDescent="0.15"/>
    <row r="582" ht="13" x14ac:dyDescent="0.15"/>
    <row r="583" ht="13" x14ac:dyDescent="0.15"/>
    <row r="584" ht="13" x14ac:dyDescent="0.15"/>
    <row r="585" ht="13" x14ac:dyDescent="0.15"/>
    <row r="586" ht="13" x14ac:dyDescent="0.15"/>
    <row r="587" ht="13" x14ac:dyDescent="0.15"/>
    <row r="588" ht="13" x14ac:dyDescent="0.15"/>
    <row r="589" ht="13" x14ac:dyDescent="0.15"/>
    <row r="590" ht="13" x14ac:dyDescent="0.15"/>
    <row r="591" ht="13" x14ac:dyDescent="0.15"/>
    <row r="592" ht="13" x14ac:dyDescent="0.15"/>
    <row r="593" ht="13" x14ac:dyDescent="0.15"/>
    <row r="594" ht="13" x14ac:dyDescent="0.15"/>
    <row r="595" ht="13" x14ac:dyDescent="0.15"/>
    <row r="596" ht="13" x14ac:dyDescent="0.15"/>
    <row r="597" ht="13" x14ac:dyDescent="0.15"/>
    <row r="598" ht="13" x14ac:dyDescent="0.15"/>
    <row r="599" ht="13" x14ac:dyDescent="0.15"/>
    <row r="600" ht="13" x14ac:dyDescent="0.15"/>
    <row r="601" ht="13" x14ac:dyDescent="0.15"/>
    <row r="602" ht="13" x14ac:dyDescent="0.15"/>
    <row r="603" ht="13" x14ac:dyDescent="0.15"/>
    <row r="604" ht="13" x14ac:dyDescent="0.15"/>
    <row r="605" ht="13" x14ac:dyDescent="0.15"/>
    <row r="606" ht="13" x14ac:dyDescent="0.15"/>
    <row r="607" ht="13" x14ac:dyDescent="0.15"/>
    <row r="608" ht="13" x14ac:dyDescent="0.15"/>
    <row r="609" ht="13" x14ac:dyDescent="0.15"/>
    <row r="610" ht="13" x14ac:dyDescent="0.15"/>
    <row r="611" ht="13" x14ac:dyDescent="0.15"/>
    <row r="612" ht="13" x14ac:dyDescent="0.15"/>
    <row r="613" ht="13" x14ac:dyDescent="0.15"/>
    <row r="614" ht="13" x14ac:dyDescent="0.15"/>
    <row r="615" ht="13" x14ac:dyDescent="0.15"/>
    <row r="616" ht="13" x14ac:dyDescent="0.15"/>
    <row r="617" ht="13" x14ac:dyDescent="0.15"/>
    <row r="618" ht="13" x14ac:dyDescent="0.15"/>
    <row r="619" ht="13" x14ac:dyDescent="0.15"/>
    <row r="620" ht="13" x14ac:dyDescent="0.15"/>
    <row r="621" ht="13" x14ac:dyDescent="0.15"/>
    <row r="622" ht="13" x14ac:dyDescent="0.15"/>
    <row r="623" ht="13" x14ac:dyDescent="0.15"/>
    <row r="624" ht="13" x14ac:dyDescent="0.15"/>
    <row r="625" ht="13" x14ac:dyDescent="0.15"/>
    <row r="626" ht="13" x14ac:dyDescent="0.15"/>
    <row r="627" ht="13" x14ac:dyDescent="0.15"/>
    <row r="628" ht="13" x14ac:dyDescent="0.15"/>
    <row r="629" ht="13" x14ac:dyDescent="0.15"/>
    <row r="630" ht="13" x14ac:dyDescent="0.15"/>
    <row r="631" ht="13" x14ac:dyDescent="0.15"/>
    <row r="632" ht="13" x14ac:dyDescent="0.15"/>
    <row r="633" ht="13" x14ac:dyDescent="0.15"/>
    <row r="634" ht="13" x14ac:dyDescent="0.15"/>
    <row r="635" ht="13" x14ac:dyDescent="0.15"/>
    <row r="636" ht="13" x14ac:dyDescent="0.15"/>
    <row r="637" ht="13" x14ac:dyDescent="0.15"/>
    <row r="638" ht="13" x14ac:dyDescent="0.15"/>
    <row r="639" ht="13" x14ac:dyDescent="0.15"/>
    <row r="640" ht="13" x14ac:dyDescent="0.15"/>
    <row r="641" ht="13" x14ac:dyDescent="0.15"/>
    <row r="642" ht="13" x14ac:dyDescent="0.15"/>
    <row r="643" ht="13" x14ac:dyDescent="0.15"/>
    <row r="644" ht="13" x14ac:dyDescent="0.15"/>
    <row r="645" ht="13" x14ac:dyDescent="0.15"/>
    <row r="646" ht="13" x14ac:dyDescent="0.15"/>
    <row r="647" ht="13" x14ac:dyDescent="0.15"/>
    <row r="648" ht="13" x14ac:dyDescent="0.15"/>
    <row r="649" ht="13" x14ac:dyDescent="0.15"/>
    <row r="650" ht="13" x14ac:dyDescent="0.15"/>
    <row r="651" ht="13" x14ac:dyDescent="0.15"/>
    <row r="652" ht="13" x14ac:dyDescent="0.15"/>
    <row r="653" ht="13" x14ac:dyDescent="0.15"/>
    <row r="654" ht="13" x14ac:dyDescent="0.15"/>
    <row r="655" ht="13" x14ac:dyDescent="0.15"/>
    <row r="656" ht="13" x14ac:dyDescent="0.15"/>
    <row r="657" ht="13" x14ac:dyDescent="0.15"/>
    <row r="658" ht="13" x14ac:dyDescent="0.15"/>
    <row r="659" ht="13" x14ac:dyDescent="0.15"/>
    <row r="660" ht="13" x14ac:dyDescent="0.15"/>
    <row r="661" ht="13" x14ac:dyDescent="0.15"/>
    <row r="662" ht="13" x14ac:dyDescent="0.15"/>
    <row r="663" ht="13" x14ac:dyDescent="0.15"/>
    <row r="664" ht="13" x14ac:dyDescent="0.15"/>
    <row r="665" ht="13" x14ac:dyDescent="0.15"/>
    <row r="666" ht="13" x14ac:dyDescent="0.15"/>
    <row r="667" ht="13" x14ac:dyDescent="0.15"/>
    <row r="668" ht="13" x14ac:dyDescent="0.15"/>
    <row r="669" ht="13" x14ac:dyDescent="0.15"/>
    <row r="670" ht="13" x14ac:dyDescent="0.15"/>
    <row r="671" ht="13" x14ac:dyDescent="0.15"/>
    <row r="672" ht="13" x14ac:dyDescent="0.15"/>
    <row r="673" ht="13" x14ac:dyDescent="0.15"/>
    <row r="674" ht="13" x14ac:dyDescent="0.15"/>
    <row r="675" ht="13" x14ac:dyDescent="0.15"/>
    <row r="676" ht="13" x14ac:dyDescent="0.15"/>
    <row r="677" ht="13" x14ac:dyDescent="0.15"/>
    <row r="678" ht="13" x14ac:dyDescent="0.15"/>
    <row r="679" ht="13" x14ac:dyDescent="0.15"/>
    <row r="680" ht="13" x14ac:dyDescent="0.15"/>
    <row r="681" ht="13" x14ac:dyDescent="0.15"/>
    <row r="682" ht="13" x14ac:dyDescent="0.15"/>
    <row r="683" ht="13" x14ac:dyDescent="0.15"/>
    <row r="684" ht="13" x14ac:dyDescent="0.15"/>
    <row r="685" ht="13" x14ac:dyDescent="0.15"/>
    <row r="686" ht="13" x14ac:dyDescent="0.15"/>
    <row r="687" ht="13" x14ac:dyDescent="0.15"/>
    <row r="688" ht="13" x14ac:dyDescent="0.15"/>
    <row r="689" ht="13" x14ac:dyDescent="0.15"/>
    <row r="690" ht="13" x14ac:dyDescent="0.15"/>
    <row r="691" ht="13" x14ac:dyDescent="0.15"/>
    <row r="692" ht="13" x14ac:dyDescent="0.15"/>
    <row r="693" ht="13" x14ac:dyDescent="0.15"/>
    <row r="694" ht="13" x14ac:dyDescent="0.15"/>
    <row r="695" ht="13" x14ac:dyDescent="0.15"/>
    <row r="696" ht="13" x14ac:dyDescent="0.15"/>
    <row r="697" ht="13" x14ac:dyDescent="0.15"/>
    <row r="698" ht="13" x14ac:dyDescent="0.15"/>
    <row r="699" ht="13" x14ac:dyDescent="0.15"/>
    <row r="700" ht="13" x14ac:dyDescent="0.15"/>
    <row r="701" ht="13" x14ac:dyDescent="0.15"/>
    <row r="702" ht="13" x14ac:dyDescent="0.15"/>
    <row r="703" ht="13" x14ac:dyDescent="0.15"/>
    <row r="704" ht="13" x14ac:dyDescent="0.15"/>
    <row r="705" ht="13" x14ac:dyDescent="0.15"/>
    <row r="706" ht="13" x14ac:dyDescent="0.15"/>
    <row r="707" ht="13" x14ac:dyDescent="0.15"/>
    <row r="708" ht="13" x14ac:dyDescent="0.15"/>
    <row r="709" ht="13" x14ac:dyDescent="0.15"/>
    <row r="710" ht="13" x14ac:dyDescent="0.15"/>
    <row r="711" ht="13" x14ac:dyDescent="0.15"/>
    <row r="712" ht="13" x14ac:dyDescent="0.15"/>
    <row r="713" ht="13" x14ac:dyDescent="0.15"/>
    <row r="714" ht="13" x14ac:dyDescent="0.15"/>
    <row r="715" ht="13" x14ac:dyDescent="0.15"/>
    <row r="716" ht="13" x14ac:dyDescent="0.15"/>
    <row r="717" ht="13" x14ac:dyDescent="0.15"/>
    <row r="718" ht="13" x14ac:dyDescent="0.15"/>
    <row r="719" ht="13" x14ac:dyDescent="0.15"/>
    <row r="720" ht="13" x14ac:dyDescent="0.15"/>
    <row r="721" ht="13" x14ac:dyDescent="0.15"/>
    <row r="722" ht="13" x14ac:dyDescent="0.15"/>
    <row r="723" ht="13" x14ac:dyDescent="0.15"/>
    <row r="724" ht="13" x14ac:dyDescent="0.15"/>
    <row r="725" ht="13" x14ac:dyDescent="0.15"/>
    <row r="726" ht="13" x14ac:dyDescent="0.15"/>
    <row r="727" ht="13" x14ac:dyDescent="0.15"/>
    <row r="728" ht="13" x14ac:dyDescent="0.15"/>
    <row r="729" ht="13" x14ac:dyDescent="0.15"/>
    <row r="730" ht="13" x14ac:dyDescent="0.15"/>
    <row r="731" ht="13" x14ac:dyDescent="0.15"/>
    <row r="732" ht="13" x14ac:dyDescent="0.15"/>
    <row r="733" ht="13" x14ac:dyDescent="0.15"/>
    <row r="734" ht="13" x14ac:dyDescent="0.15"/>
    <row r="735" ht="13" x14ac:dyDescent="0.15"/>
    <row r="736" ht="13" x14ac:dyDescent="0.15"/>
    <row r="737" ht="13" x14ac:dyDescent="0.15"/>
    <row r="738" ht="13" x14ac:dyDescent="0.15"/>
    <row r="739" ht="13" x14ac:dyDescent="0.15"/>
    <row r="740" ht="13" x14ac:dyDescent="0.15"/>
    <row r="741" ht="13" x14ac:dyDescent="0.15"/>
    <row r="742" ht="13" x14ac:dyDescent="0.15"/>
    <row r="743" ht="13" x14ac:dyDescent="0.15"/>
    <row r="744" ht="13" x14ac:dyDescent="0.15"/>
    <row r="745" ht="13" x14ac:dyDescent="0.15"/>
    <row r="746" ht="13" x14ac:dyDescent="0.15"/>
    <row r="747" ht="13" x14ac:dyDescent="0.15"/>
    <row r="748" ht="13" x14ac:dyDescent="0.15"/>
    <row r="749" ht="13" x14ac:dyDescent="0.15"/>
    <row r="750" ht="13" x14ac:dyDescent="0.15"/>
    <row r="751" ht="13" x14ac:dyDescent="0.15"/>
    <row r="752" ht="13" x14ac:dyDescent="0.15"/>
    <row r="753" ht="13" x14ac:dyDescent="0.15"/>
    <row r="754" ht="13" x14ac:dyDescent="0.15"/>
    <row r="755" ht="13" x14ac:dyDescent="0.15"/>
    <row r="756" ht="13" x14ac:dyDescent="0.15"/>
    <row r="757" ht="13" x14ac:dyDescent="0.15"/>
    <row r="758" ht="13" x14ac:dyDescent="0.15"/>
    <row r="759" ht="13" x14ac:dyDescent="0.15"/>
    <row r="760" ht="13" x14ac:dyDescent="0.15"/>
    <row r="761" ht="13" x14ac:dyDescent="0.15"/>
    <row r="762" ht="13" x14ac:dyDescent="0.15"/>
    <row r="763" ht="13" x14ac:dyDescent="0.15"/>
    <row r="764" ht="13" x14ac:dyDescent="0.15"/>
    <row r="765" ht="13" x14ac:dyDescent="0.15"/>
    <row r="766" ht="13" x14ac:dyDescent="0.15"/>
    <row r="767" ht="13" x14ac:dyDescent="0.15"/>
    <row r="768" ht="13" x14ac:dyDescent="0.15"/>
    <row r="769" ht="13" x14ac:dyDescent="0.15"/>
    <row r="770" ht="13" x14ac:dyDescent="0.15"/>
    <row r="771" ht="13" x14ac:dyDescent="0.15"/>
    <row r="772" ht="13" x14ac:dyDescent="0.15"/>
    <row r="773" ht="13" x14ac:dyDescent="0.15"/>
    <row r="774" ht="13" x14ac:dyDescent="0.15"/>
    <row r="775" ht="13" x14ac:dyDescent="0.15"/>
    <row r="776" ht="13" x14ac:dyDescent="0.15"/>
    <row r="777" ht="13" x14ac:dyDescent="0.15"/>
    <row r="778" ht="13" x14ac:dyDescent="0.15"/>
    <row r="779" ht="13" x14ac:dyDescent="0.15"/>
    <row r="780" ht="13" x14ac:dyDescent="0.15"/>
    <row r="781" ht="13" x14ac:dyDescent="0.15"/>
    <row r="782" ht="13" x14ac:dyDescent="0.15"/>
    <row r="783" ht="13" x14ac:dyDescent="0.15"/>
    <row r="784" ht="13" x14ac:dyDescent="0.15"/>
    <row r="785" ht="13" x14ac:dyDescent="0.15"/>
    <row r="786" ht="13" x14ac:dyDescent="0.15"/>
    <row r="787" ht="13" x14ac:dyDescent="0.15"/>
    <row r="788" ht="13" x14ac:dyDescent="0.15"/>
    <row r="789" ht="13" x14ac:dyDescent="0.15"/>
    <row r="790" ht="13" x14ac:dyDescent="0.15"/>
    <row r="791" ht="13" x14ac:dyDescent="0.15"/>
    <row r="792" ht="13" x14ac:dyDescent="0.15"/>
    <row r="793" ht="13" x14ac:dyDescent="0.15"/>
    <row r="794" ht="13" x14ac:dyDescent="0.15"/>
    <row r="795" ht="13" x14ac:dyDescent="0.15"/>
    <row r="796" ht="13" x14ac:dyDescent="0.15"/>
    <row r="797" ht="13" x14ac:dyDescent="0.15"/>
    <row r="798" ht="13" x14ac:dyDescent="0.15"/>
    <row r="799" ht="13" x14ac:dyDescent="0.15"/>
    <row r="800" ht="13" x14ac:dyDescent="0.15"/>
    <row r="801" ht="13" x14ac:dyDescent="0.15"/>
    <row r="802" ht="13" x14ac:dyDescent="0.15"/>
    <row r="803" ht="13" x14ac:dyDescent="0.15"/>
    <row r="804" ht="13" x14ac:dyDescent="0.15"/>
    <row r="805" ht="13" x14ac:dyDescent="0.15"/>
    <row r="806" ht="13" x14ac:dyDescent="0.15"/>
    <row r="807" ht="13" x14ac:dyDescent="0.15"/>
    <row r="808" ht="13" x14ac:dyDescent="0.15"/>
    <row r="809" ht="13" x14ac:dyDescent="0.15"/>
    <row r="810" ht="13" x14ac:dyDescent="0.15"/>
    <row r="811" ht="13" x14ac:dyDescent="0.15"/>
    <row r="812" ht="13" x14ac:dyDescent="0.15"/>
    <row r="813" ht="13" x14ac:dyDescent="0.15"/>
    <row r="814" ht="13" x14ac:dyDescent="0.15"/>
    <row r="815" ht="13" x14ac:dyDescent="0.15"/>
    <row r="816" ht="13" x14ac:dyDescent="0.15"/>
    <row r="817" ht="13" x14ac:dyDescent="0.15"/>
    <row r="818" ht="13" x14ac:dyDescent="0.15"/>
    <row r="819" ht="13" x14ac:dyDescent="0.15"/>
    <row r="820" ht="13" x14ac:dyDescent="0.15"/>
    <row r="821" ht="13" x14ac:dyDescent="0.15"/>
    <row r="822" ht="13" x14ac:dyDescent="0.15"/>
    <row r="823" ht="13" x14ac:dyDescent="0.15"/>
    <row r="824" ht="13" x14ac:dyDescent="0.15"/>
    <row r="825" ht="13" x14ac:dyDescent="0.15"/>
    <row r="826" ht="13" x14ac:dyDescent="0.15"/>
    <row r="827" ht="13" x14ac:dyDescent="0.15"/>
    <row r="828" ht="13" x14ac:dyDescent="0.15"/>
    <row r="829" ht="13" x14ac:dyDescent="0.15"/>
    <row r="830" ht="13" x14ac:dyDescent="0.15"/>
    <row r="831" ht="13" x14ac:dyDescent="0.15"/>
    <row r="832" ht="13" x14ac:dyDescent="0.15"/>
    <row r="833" ht="13" x14ac:dyDescent="0.15"/>
    <row r="834" ht="13" x14ac:dyDescent="0.15"/>
    <row r="835" ht="13" x14ac:dyDescent="0.15"/>
    <row r="836" ht="13" x14ac:dyDescent="0.15"/>
    <row r="837" ht="13" x14ac:dyDescent="0.15"/>
    <row r="838" ht="13" x14ac:dyDescent="0.15"/>
    <row r="839" ht="13" x14ac:dyDescent="0.15"/>
    <row r="840" ht="13" x14ac:dyDescent="0.15"/>
    <row r="841" ht="13" x14ac:dyDescent="0.15"/>
    <row r="842" ht="13" x14ac:dyDescent="0.15"/>
    <row r="843" ht="13" x14ac:dyDescent="0.15"/>
    <row r="844" ht="13" x14ac:dyDescent="0.15"/>
    <row r="845" ht="13" x14ac:dyDescent="0.15"/>
    <row r="846" ht="13" x14ac:dyDescent="0.15"/>
    <row r="847" ht="13" x14ac:dyDescent="0.15"/>
    <row r="848" ht="13" x14ac:dyDescent="0.15"/>
    <row r="849" ht="13" x14ac:dyDescent="0.15"/>
    <row r="850" ht="13" x14ac:dyDescent="0.15"/>
    <row r="851" ht="13" x14ac:dyDescent="0.15"/>
    <row r="852" ht="13" x14ac:dyDescent="0.15"/>
    <row r="853" ht="13" x14ac:dyDescent="0.15"/>
    <row r="854" ht="13" x14ac:dyDescent="0.15"/>
    <row r="855" ht="13" x14ac:dyDescent="0.15"/>
    <row r="856" ht="13" x14ac:dyDescent="0.15"/>
    <row r="857" ht="13" x14ac:dyDescent="0.15"/>
    <row r="858" ht="13" x14ac:dyDescent="0.15"/>
    <row r="859" ht="13" x14ac:dyDescent="0.15"/>
    <row r="860" ht="13" x14ac:dyDescent="0.15"/>
    <row r="861" ht="13" x14ac:dyDescent="0.15"/>
    <row r="862" ht="13" x14ac:dyDescent="0.15"/>
    <row r="863" ht="13" x14ac:dyDescent="0.15"/>
    <row r="864" ht="13" x14ac:dyDescent="0.15"/>
    <row r="865" ht="13" x14ac:dyDescent="0.15"/>
    <row r="866" ht="13" x14ac:dyDescent="0.15"/>
    <row r="867" ht="13" x14ac:dyDescent="0.15"/>
    <row r="868" ht="13" x14ac:dyDescent="0.15"/>
    <row r="869" ht="13" x14ac:dyDescent="0.15"/>
    <row r="870" ht="13" x14ac:dyDescent="0.15"/>
    <row r="871" ht="13" x14ac:dyDescent="0.15"/>
    <row r="872" ht="13" x14ac:dyDescent="0.15"/>
    <row r="873" ht="13" x14ac:dyDescent="0.15"/>
    <row r="874" ht="13" x14ac:dyDescent="0.15"/>
    <row r="875" ht="13" x14ac:dyDescent="0.15"/>
    <row r="876" ht="13" x14ac:dyDescent="0.15"/>
    <row r="877" ht="13" x14ac:dyDescent="0.15"/>
    <row r="878" ht="13" x14ac:dyDescent="0.15"/>
    <row r="879" ht="13" x14ac:dyDescent="0.15"/>
    <row r="880" ht="13" x14ac:dyDescent="0.15"/>
    <row r="881" ht="13" x14ac:dyDescent="0.15"/>
    <row r="882" ht="13" x14ac:dyDescent="0.15"/>
    <row r="883" ht="13" x14ac:dyDescent="0.15"/>
    <row r="884" ht="13" x14ac:dyDescent="0.15"/>
    <row r="885" ht="13" x14ac:dyDescent="0.15"/>
    <row r="886" ht="13" x14ac:dyDescent="0.15"/>
    <row r="887" ht="13" x14ac:dyDescent="0.15"/>
    <row r="888" ht="13" x14ac:dyDescent="0.15"/>
    <row r="889" ht="13" x14ac:dyDescent="0.15"/>
    <row r="890" ht="13" x14ac:dyDescent="0.15"/>
    <row r="891" ht="13" x14ac:dyDescent="0.15"/>
    <row r="892" ht="13" x14ac:dyDescent="0.15"/>
    <row r="893" ht="13" x14ac:dyDescent="0.15"/>
    <row r="894" ht="13" x14ac:dyDescent="0.15"/>
    <row r="895" ht="13" x14ac:dyDescent="0.15"/>
    <row r="896" ht="13" x14ac:dyDescent="0.15"/>
    <row r="897" ht="13" x14ac:dyDescent="0.15"/>
    <row r="898" ht="13" x14ac:dyDescent="0.15"/>
    <row r="899" ht="13" x14ac:dyDescent="0.15"/>
    <row r="900" ht="13" x14ac:dyDescent="0.15"/>
    <row r="901" ht="13" x14ac:dyDescent="0.15"/>
    <row r="902" ht="13" x14ac:dyDescent="0.15"/>
    <row r="903" ht="13" x14ac:dyDescent="0.15"/>
    <row r="904" ht="13" x14ac:dyDescent="0.15"/>
    <row r="905" ht="13" x14ac:dyDescent="0.15"/>
    <row r="906" ht="13" x14ac:dyDescent="0.15"/>
    <row r="907" ht="13" x14ac:dyDescent="0.15"/>
    <row r="908" ht="13" x14ac:dyDescent="0.15"/>
    <row r="909" ht="13" x14ac:dyDescent="0.15"/>
    <row r="910" ht="13" x14ac:dyDescent="0.15"/>
    <row r="911" ht="13" x14ac:dyDescent="0.15"/>
    <row r="912" ht="13" x14ac:dyDescent="0.15"/>
    <row r="913" ht="13" x14ac:dyDescent="0.15"/>
    <row r="914" ht="13" x14ac:dyDescent="0.15"/>
    <row r="915" ht="13" x14ac:dyDescent="0.15"/>
    <row r="916" ht="13" x14ac:dyDescent="0.15"/>
    <row r="917" ht="13" x14ac:dyDescent="0.15"/>
    <row r="918" ht="13" x14ac:dyDescent="0.15"/>
    <row r="919" ht="13" x14ac:dyDescent="0.15"/>
    <row r="920" ht="13" x14ac:dyDescent="0.15"/>
    <row r="921" ht="13" x14ac:dyDescent="0.15"/>
    <row r="922" ht="13" x14ac:dyDescent="0.15"/>
    <row r="923" ht="13" x14ac:dyDescent="0.15"/>
    <row r="924" ht="13" x14ac:dyDescent="0.15"/>
    <row r="925" ht="13" x14ac:dyDescent="0.15"/>
    <row r="926" ht="13" x14ac:dyDescent="0.15"/>
    <row r="927" ht="13" x14ac:dyDescent="0.15"/>
    <row r="928" ht="13" x14ac:dyDescent="0.15"/>
    <row r="929" ht="13" x14ac:dyDescent="0.15"/>
    <row r="930" ht="13" x14ac:dyDescent="0.15"/>
    <row r="931" ht="13" x14ac:dyDescent="0.15"/>
    <row r="932" ht="13" x14ac:dyDescent="0.15"/>
    <row r="933" ht="13" x14ac:dyDescent="0.15"/>
    <row r="934" ht="13" x14ac:dyDescent="0.15"/>
    <row r="935" ht="13" x14ac:dyDescent="0.15"/>
    <row r="936" ht="13" x14ac:dyDescent="0.15"/>
    <row r="937" ht="13" x14ac:dyDescent="0.15"/>
    <row r="938" ht="13" x14ac:dyDescent="0.15"/>
    <row r="939" ht="13" x14ac:dyDescent="0.15"/>
    <row r="940" ht="13" x14ac:dyDescent="0.15"/>
    <row r="941" ht="13" x14ac:dyDescent="0.15"/>
    <row r="942" ht="13" x14ac:dyDescent="0.15"/>
    <row r="943" ht="13" x14ac:dyDescent="0.15"/>
    <row r="944" ht="13" x14ac:dyDescent="0.15"/>
    <row r="945" ht="13" x14ac:dyDescent="0.15"/>
    <row r="946" ht="13" x14ac:dyDescent="0.15"/>
    <row r="947" ht="13" x14ac:dyDescent="0.15"/>
    <row r="948" ht="13" x14ac:dyDescent="0.15"/>
    <row r="949" ht="13" x14ac:dyDescent="0.15"/>
    <row r="950" ht="13" x14ac:dyDescent="0.15"/>
    <row r="951" ht="13" x14ac:dyDescent="0.15"/>
    <row r="952" ht="13" x14ac:dyDescent="0.15"/>
    <row r="953" ht="13" x14ac:dyDescent="0.15"/>
    <row r="954" ht="13" x14ac:dyDescent="0.15"/>
    <row r="955" ht="13" x14ac:dyDescent="0.15"/>
    <row r="956" ht="13" x14ac:dyDescent="0.15"/>
    <row r="957" ht="13" x14ac:dyDescent="0.15"/>
    <row r="958" ht="13" x14ac:dyDescent="0.15"/>
    <row r="959" ht="13" x14ac:dyDescent="0.15"/>
    <row r="960" ht="13" x14ac:dyDescent="0.15"/>
    <row r="961" ht="13" x14ac:dyDescent="0.15"/>
    <row r="962" ht="13" x14ac:dyDescent="0.15"/>
    <row r="963" ht="13" x14ac:dyDescent="0.15"/>
    <row r="964" ht="13" x14ac:dyDescent="0.15"/>
    <row r="965" ht="13" x14ac:dyDescent="0.15"/>
    <row r="966" ht="13" x14ac:dyDescent="0.15"/>
    <row r="967" ht="13" x14ac:dyDescent="0.15"/>
    <row r="968" ht="13" x14ac:dyDescent="0.15"/>
    <row r="969" ht="13" x14ac:dyDescent="0.15"/>
    <row r="970" ht="13" x14ac:dyDescent="0.15"/>
    <row r="971" ht="13" x14ac:dyDescent="0.15"/>
    <row r="972" ht="13" x14ac:dyDescent="0.15"/>
    <row r="973" ht="13" x14ac:dyDescent="0.15"/>
    <row r="974" ht="13" x14ac:dyDescent="0.15"/>
    <row r="975" ht="13" x14ac:dyDescent="0.15"/>
    <row r="976" ht="13" x14ac:dyDescent="0.15"/>
    <row r="977" ht="13" x14ac:dyDescent="0.15"/>
    <row r="978" ht="13" x14ac:dyDescent="0.15"/>
    <row r="979" ht="13" x14ac:dyDescent="0.15"/>
    <row r="980" ht="13" x14ac:dyDescent="0.15"/>
    <row r="981" ht="13" x14ac:dyDescent="0.15"/>
    <row r="982" ht="13" x14ac:dyDescent="0.15"/>
    <row r="983" ht="13" x14ac:dyDescent="0.15"/>
    <row r="984" ht="13" x14ac:dyDescent="0.15"/>
    <row r="985" ht="13" x14ac:dyDescent="0.15"/>
    <row r="986" ht="13" x14ac:dyDescent="0.15"/>
    <row r="987" ht="13" x14ac:dyDescent="0.15"/>
    <row r="988" ht="13" x14ac:dyDescent="0.15"/>
    <row r="989" ht="13" x14ac:dyDescent="0.15"/>
    <row r="990" ht="13" x14ac:dyDescent="0.15"/>
    <row r="991" ht="13" x14ac:dyDescent="0.15"/>
    <row r="992" ht="13" x14ac:dyDescent="0.15"/>
    <row r="993" ht="13" x14ac:dyDescent="0.15"/>
    <row r="994" ht="13" x14ac:dyDescent="0.15"/>
    <row r="995" ht="13" x14ac:dyDescent="0.15"/>
    <row r="996" ht="13" x14ac:dyDescent="0.15"/>
    <row r="997" ht="13" x14ac:dyDescent="0.15"/>
    <row r="998" ht="13" x14ac:dyDescent="0.15"/>
    <row r="999" ht="13" x14ac:dyDescent="0.15"/>
    <row r="1000" ht="13" x14ac:dyDescent="0.15"/>
    <row r="1001" ht="13" x14ac:dyDescent="0.15"/>
    <row r="1002" ht="13" x14ac:dyDescent="0.15"/>
    <row r="1003" ht="13" x14ac:dyDescent="0.15"/>
    <row r="1004" ht="13" x14ac:dyDescent="0.15"/>
    <row r="1005" ht="13" x14ac:dyDescent="0.15"/>
    <row r="1006" ht="13" x14ac:dyDescent="0.15"/>
    <row r="1007" ht="13" x14ac:dyDescent="0.15"/>
    <row r="1008" ht="13" x14ac:dyDescent="0.15"/>
    <row r="1009" ht="13" x14ac:dyDescent="0.15"/>
    <row r="1010" ht="13" x14ac:dyDescent="0.15"/>
    <row r="1011" ht="13" x14ac:dyDescent="0.15"/>
    <row r="1012" ht="13" x14ac:dyDescent="0.15"/>
    <row r="1013" ht="13" x14ac:dyDescent="0.15"/>
    <row r="1014" ht="13" x14ac:dyDescent="0.15"/>
    <row r="1015" ht="13" x14ac:dyDescent="0.15"/>
    <row r="1016" ht="13" x14ac:dyDescent="0.15"/>
    <row r="1017" ht="13" x14ac:dyDescent="0.15"/>
    <row r="1018" ht="13" x14ac:dyDescent="0.15"/>
    <row r="1019" ht="13" x14ac:dyDescent="0.15"/>
    <row r="1020" ht="13" x14ac:dyDescent="0.15"/>
    <row r="1021" ht="13" x14ac:dyDescent="0.15"/>
  </sheetData>
  <sheetProtection algorithmName="SHA-512" hashValue="4Xz0/GCetpiRJrs2hl3JwkWoa60Yp6cmoRgnpBW/0AujdrnZ3XaPSXggH+NKP1Len0TCGADiTtHWx/qNA2qVEQ==" saltValue="t2iMxVbEVRyhlLxT/MpiXQ==" spinCount="100000" sheet="1" objects="1" scenarios="1" selectLockedCells="1"/>
  <mergeCells count="14">
    <mergeCell ref="AE34:AI34"/>
    <mergeCell ref="R41:V41"/>
    <mergeCell ref="X41:AB41"/>
    <mergeCell ref="AE41:AI41"/>
    <mergeCell ref="A5:G5"/>
    <mergeCell ref="E20:F20"/>
    <mergeCell ref="G31:G43"/>
    <mergeCell ref="A1:G1"/>
    <mergeCell ref="R34:V34"/>
    <mergeCell ref="X34:AB34"/>
    <mergeCell ref="A2:G4"/>
    <mergeCell ref="R4:T4"/>
    <mergeCell ref="U4:W4"/>
    <mergeCell ref="X4:Y4"/>
  </mergeCells>
  <dataValidations count="5">
    <dataValidation type="list" allowBlank="1" showErrorMessage="1" sqref="E31 E38" xr:uid="{F11C89B6-D407-4456-90EC-5E8296447F35}">
      <formula1>"LOW,MEDIUM,HIGH"</formula1>
    </dataValidation>
    <dataValidation type="list" allowBlank="1" showErrorMessage="1" sqref="C8" xr:uid="{00000000-0002-0000-0000-000001000000}">
      <formula1>"feet,metres"</formula1>
    </dataValidation>
    <dataValidation type="list" allowBlank="1" showInputMessage="1" showErrorMessage="1" sqref="C20" xr:uid="{AA1EDCBC-FF59-974D-822F-52C67048F10C}">
      <formula1>"3,4,5,6,7,8,9,10,11,12"</formula1>
    </dataValidation>
    <dataValidation type="list" allowBlank="1" sqref="C16" xr:uid="{00000000-0002-0000-0000-000000000000}">
      <formula1>$B$13:$B$15</formula1>
    </dataValidation>
    <dataValidation type="list" allowBlank="1" showInputMessage="1" promptTitle="Attendees" sqref="C26" xr:uid="{5983BAB2-8CA8-784E-ADB7-A73D6037E920}">
      <formula1>$R$17:$R$30</formula1>
    </dataValidation>
  </dataValidations>
  <hyperlinks>
    <hyperlink ref="A51" r:id="rId1" location="gid=1882881703" display="This tool is a simplified verison of the Harvard-CU Boulder Portable Air Cleaner Calculator for Schools sheet, which can be found here: https://docs.google.com/spreadsheets/d/1NEhk1IEdbEi_b3wa6gI_zNs8uBJjlSS-86d4b7bW098/edit#gid=1882881703_x000a__x000a_Accompanying S" xr:uid="{00000000-0004-0000-0000-000002000000}"/>
  </hyperlinks>
  <pageMargins left="0.70866141732283472" right="0.70866141732283472" top="0.74803149606299213" bottom="0.74803149606299213" header="0" footer="0"/>
  <pageSetup paperSize="9" scale="66" orientation="portrait" r:id="rId2"/>
  <ignoredErrors>
    <ignoredError sqref="C43 D43:F43 C36:F36" calculatedColumn="1"/>
  </ignoredErrors>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RENTAL.Tool</vt:lpstr>
      <vt:lpstr>RENTAL.Tool!Print_Area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Sharon Isaac-Upton</cp:lastModifiedBy>
  <cp:lastPrinted>2021-12-08T20:03:19Z</cp:lastPrinted>
  <dcterms:created xsi:type="dcterms:W3CDTF">2021-12-07T17:31:51Z</dcterms:created>
  <dcterms:modified xsi:type="dcterms:W3CDTF">2023-10-06T07:08:24Z</dcterms:modified>
</cp:coreProperties>
</file>